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3_ncr:1_{FD6762DF-BC89-4BE8-8706-7A5167430378}" xr6:coauthVersionLast="34" xr6:coauthVersionMax="34" xr10:uidLastSave="{00000000-0000-0000-0000-000000000000}"/>
  <bookViews>
    <workbookView xWindow="0" yWindow="0" windowWidth="21570" windowHeight="7200" xr2:uid="{00000000-000D-0000-FFFF-FFFF00000000}"/>
  </bookViews>
  <sheets>
    <sheet name="Arkusz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6" i="1" l="1"/>
  <c r="F45" i="1"/>
  <c r="H45" i="1" s="1"/>
  <c r="J45" i="1" s="1"/>
  <c r="H44" i="1"/>
  <c r="J44" i="1" s="1"/>
  <c r="F44" i="1"/>
  <c r="F43" i="1"/>
  <c r="H43" i="1" s="1"/>
  <c r="J43" i="1" s="1"/>
  <c r="F42" i="1"/>
  <c r="H42" i="1" s="1"/>
  <c r="J42" i="1" s="1"/>
  <c r="F41" i="1"/>
  <c r="H41" i="1" s="1"/>
  <c r="J41" i="1" s="1"/>
  <c r="F40" i="1"/>
  <c r="H40" i="1" s="1"/>
  <c r="J40" i="1" s="1"/>
  <c r="J39" i="1"/>
  <c r="H39" i="1"/>
  <c r="F39" i="1"/>
  <c r="V32" i="1"/>
  <c r="F31" i="1"/>
  <c r="H31" i="1" s="1"/>
  <c r="J31" i="1" s="1"/>
  <c r="J32" i="1" s="1"/>
  <c r="J57" i="1" s="1"/>
  <c r="V24" i="1"/>
  <c r="H23" i="1"/>
  <c r="J23" i="1" s="1"/>
  <c r="J24" i="1" s="1"/>
  <c r="J56" i="1" s="1"/>
  <c r="V16" i="1"/>
  <c r="F15" i="1"/>
  <c r="H15" i="1" s="1"/>
  <c r="J15" i="1" s="1"/>
  <c r="J16" i="1" s="1"/>
  <c r="J55" i="1" s="1"/>
  <c r="V8" i="1"/>
  <c r="H7" i="1"/>
  <c r="J7" i="1" s="1"/>
  <c r="F7" i="1"/>
  <c r="F6" i="1"/>
  <c r="H6" i="1" s="1"/>
  <c r="J6" i="1" s="1"/>
  <c r="H5" i="1"/>
  <c r="J5" i="1" s="1"/>
  <c r="F5" i="1"/>
  <c r="F4" i="1"/>
  <c r="H4" i="1" s="1"/>
  <c r="J4" i="1" s="1"/>
  <c r="J46" i="1" l="1"/>
  <c r="J58" i="1" s="1"/>
  <c r="J8" i="1"/>
  <c r="J54" i="1" s="1"/>
  <c r="J59" i="1" s="1"/>
</calcChain>
</file>

<file path=xl/sharedStrings.xml><?xml version="1.0" encoding="utf-8"?>
<sst xmlns="http://schemas.openxmlformats.org/spreadsheetml/2006/main" count="238" uniqueCount="108">
  <si>
    <t>CPU1513Rx2</t>
  </si>
  <si>
    <t>Poz.</t>
  </si>
  <si>
    <t>Numer zam.</t>
  </si>
  <si>
    <t>Typ</t>
  </si>
  <si>
    <t>Opis</t>
  </si>
  <si>
    <t xml:space="preserve">Cena kat. [EUR] </t>
  </si>
  <si>
    <t>Rabat B [%]</t>
  </si>
  <si>
    <t xml:space="preserve">Cena z rab.[EUR] </t>
  </si>
  <si>
    <t>Ilość</t>
  </si>
  <si>
    <t xml:space="preserve">Wartość [EUR] </t>
  </si>
  <si>
    <t>PG</t>
  </si>
  <si>
    <t>FAGR</t>
  </si>
  <si>
    <t>PE</t>
  </si>
  <si>
    <t>EAN</t>
  </si>
  <si>
    <t>ALNR</t>
  </si>
  <si>
    <t>ECCN</t>
  </si>
  <si>
    <t>Komentarz</t>
  </si>
  <si>
    <t>Waga [kg]</t>
  </si>
  <si>
    <t>Min</t>
  </si>
  <si>
    <t>1.</t>
  </si>
  <si>
    <t>6ES7590-1AE80-0AA0</t>
  </si>
  <si>
    <t>6ES75901AE800AA0</t>
  </si>
  <si>
    <t>SIMATIC S7-1500, SZYNA MONTAŻOWA, SZEROKOŚĆ: 482 MM / 19 CALI</t>
  </si>
  <si>
    <t/>
  </si>
  <si>
    <t>219</t>
  </si>
  <si>
    <t>4504</t>
  </si>
  <si>
    <t>4025515079361</t>
  </si>
  <si>
    <t>N</t>
  </si>
  <si>
    <t>2.</t>
  </si>
  <si>
    <t>6EP1332-4BA00</t>
  </si>
  <si>
    <t>6EP13324BA00</t>
  </si>
  <si>
    <t>SIMATIC S7-1500, ZASILACZ STANDARDOWY PM 1507, NAPIĘCIWE WEJŚCIA: 120/230 V AC; NAPIĘCIE WYJŚCIA: 24 V DC / 3 A</t>
  </si>
  <si>
    <t>589</t>
  </si>
  <si>
    <t>4205</t>
  </si>
  <si>
    <t>4025515152705</t>
  </si>
  <si>
    <t>3.</t>
  </si>
  <si>
    <t>6ES7954-8LF03-0AA0</t>
  </si>
  <si>
    <t>6ES79548LF030AA0</t>
  </si>
  <si>
    <t>SIMATIC MEMORY CARD, KARTA PAMIĘCI FLASH DLA STEROWNIKÓW S7-1200/S7-1500, 3.3V, 24 MB</t>
  </si>
  <si>
    <t>212</t>
  </si>
  <si>
    <t>4507</t>
  </si>
  <si>
    <t>4047623409038</t>
  </si>
  <si>
    <t>4.</t>
  </si>
  <si>
    <t>6ES7513-1RL00-0AB0</t>
  </si>
  <si>
    <t>6ES75131RL000AB0</t>
  </si>
  <si>
    <t>SIMATIC S7-1500R, JEDNOSTKA CENTRALNA REDUNDANTNA CPU 1513R-1 PN, PAMIĘĆ WORK: 300 KB NA PROGRAM I 1.5 MB DANE, INTERFEJSY: PROFINET/ETHERNET (SWITCH 2 X RJ45; OBSŁUGA TRYBU IRT); WYMAGANA KARTA PAMIĘCI SIMATIC MEMORY CARD</t>
  </si>
  <si>
    <t>216</t>
  </si>
  <si>
    <t>4B91</t>
  </si>
  <si>
    <t xml:space="preserve">Panel HMI </t>
  </si>
  <si>
    <t>6AV2123-2JB03-0AX0</t>
  </si>
  <si>
    <t>6AV21232JB030AX0</t>
  </si>
  <si>
    <t>SIMATIC DOTYKOWY PANEL OPERATORSKI KTP900 BASIC COLOR PN, EKRAN PANORAMICZNY 9", 65536 KOLORÓW, 8 PRZYCISKÓW FUNKCYJNYCH, INTERFEJS ETHERNET/PROFINET (RJ45), KONFIGURACJA ZA POMOCĄ TIA PORTAL WINCC BASIC V13/STEP7 BASIC V13 LUB WYŻSZEGO</t>
  </si>
  <si>
    <t>237</t>
  </si>
  <si>
    <t>2262</t>
  </si>
  <si>
    <t>4034106029234</t>
  </si>
  <si>
    <t>EAR99H</t>
  </si>
  <si>
    <t>SCALANCE</t>
  </si>
  <si>
    <t>6GK5208-0BA00-2AC2</t>
  </si>
  <si>
    <t>6GK52080BA002AC2</t>
  </si>
  <si>
    <t>SCALANCE XC208 MANAGEABLE LAYER 2 IE SWITCH; 8X 10/100 MBIT/S RJ45 PORTS; 1X CONSOLE PORT; DIAGNOSTIC LED; REDUNDANT POWER SUPPLY; TEMP. RANGE -40°C TO +70 °C MOUNTING: STANDARD MOUNTING RAIL/S7 PROFILE RAIL/WALL OFFICE REDUNDANCY FUNCTIONS FEATURES (RSTP, VLAN ,...); PROFINET IO DEVICE ETHERNET/IP-COMPLIANT C-PLUG SHAFT;</t>
  </si>
  <si>
    <t>5C2</t>
  </si>
  <si>
    <t>4D83</t>
  </si>
  <si>
    <t>4047622314890</t>
  </si>
  <si>
    <t>5A991X</t>
  </si>
  <si>
    <t>Oprogramowanie</t>
  </si>
  <si>
    <t>6ES7822-1AE05-0YA5</t>
  </si>
  <si>
    <t>6ES78221AE050YA5</t>
  </si>
  <si>
    <t>TIA PORTAL: SIMATIC STEP7 PROFESSIONAL V15.1, LICENCJA PRZENOŚNA (DOWNLOAD), OPROGRAMOWANIE INŻYNIERSKIE I DOKUMENTACJA DO POBRANIA, WSPÓŁPRACUJE Z SYSTEMAMI OPERACYJNYMI: WINDOWS 7 / 10 (64 BIT) LUB WINDOWS SERVER 2012 R2 / 2016 (64 BIT), KONFIGURACJA STEROWNIKÓW SIMATIC S7-1200/S7-1500/S7-300/S7-400/WINAC I PANELI SIMATIC BASIC ******************************* WYMAGANE PODANIE ADRESU E-MAIL</t>
  </si>
  <si>
    <t>265</t>
  </si>
  <si>
    <t>2272</t>
  </si>
  <si>
    <t>4047622585252</t>
  </si>
  <si>
    <t>Opcjonalnie wyspa ET200SP redundantna</t>
  </si>
  <si>
    <t>6ES7155-6AU01-0CN0</t>
  </si>
  <si>
    <t>6ES71556AU010CN0</t>
  </si>
  <si>
    <t>SIMATIC ET 200SP, PROFINET 2-PORT INTERFACE MODULE IM155-6PN/2 HIGH FEATURE, 1 SLOT FOR SIMATIC BUSADAPTER, MAX. 64 PERIPHERY MODULES AND 16 ET 200AL MODULES, S2 REDUNDANCY, MULTI HOT SWAPPING, 0,25MS ISOCHRONOUS MODE, INCLUSIVE SERVER MODULE</t>
  </si>
  <si>
    <t>255</t>
  </si>
  <si>
    <t>4520</t>
  </si>
  <si>
    <t>6ES7131-6BF00-0CA0</t>
  </si>
  <si>
    <t>6ES71316BF000CA0</t>
  </si>
  <si>
    <t>SIMATIC ET 200SP, MODUŁ WEJŚĆ BINARNYCH, 8 WEJŚĆ (24V DC) HIGH FEATURE, TYP PODSTAWKI BU - A0, KOD KOLORU CC01, WBUDOWANA DIAGNOSTYKA KANAŁÓW</t>
  </si>
  <si>
    <t>4025515082019</t>
  </si>
  <si>
    <t>6ES7132-6BF00-0CA0</t>
  </si>
  <si>
    <t>6ES71326BF000CA0</t>
  </si>
  <si>
    <t>SIMATIC ET 200SP, MODUŁ WYJŚĆ BINARNYCH, 8 WYJŚĆ (24V DC / 0.5A) HIGH FEATURE, TYP PODSTAWKI BU - A0, KOD KOLORU CC01, WBUDOWANA DIAGNOSTYKA KANAŁÓW</t>
  </si>
  <si>
    <t>4025515081999</t>
  </si>
  <si>
    <t>6ES7134-6HB00-0CA1</t>
  </si>
  <si>
    <t>6ES71346HB000CA1</t>
  </si>
  <si>
    <t>SIMATIC ET 200SP, MODUŁ WEJŚĆ ANALOGOWYCH, 2 WEJŚCIA NAPIĘCIOWE/PRĄDOWE (2-/4-PRZEWODOWE) HIGH FEATURE, ROZDZIELCZOŚĆ 16-BITÓW, TYP PODSTAWKI BU - A0 LUB A1, KOD KOLORU CC05, WBUDOWANA DIAGNOSTYKA; 1 SZTUKA W OPAKOWANIU</t>
  </si>
  <si>
    <t>4047623403357</t>
  </si>
  <si>
    <t>5.</t>
  </si>
  <si>
    <t>6ES7135-6HB00-0CA1</t>
  </si>
  <si>
    <t>6ES71356HB000CA1</t>
  </si>
  <si>
    <t>SIMATIC ET 200SP, MODUŁ WYJŚĆ ANALOGOWYCH, 2 WYJŚCIA NAPIĘCIOWE/PRĄDOWE HIGH FEATURE, ROZDZIELCZOŚĆ 16-BITÓW (+/-0.1%), TYP PODSTAWKI BU - A0 LUB A1, KOD KOLORU CC00, WBUDOWANA DIAGNOSTYKA; 1 SZTUKA W OPAKOWANIU</t>
  </si>
  <si>
    <t>4047623403371</t>
  </si>
  <si>
    <t>6.</t>
  </si>
  <si>
    <t>6ES7193-6BP60-0DA0</t>
  </si>
  <si>
    <t>6ES71936BP600DA0</t>
  </si>
  <si>
    <t>SIMATIC ET 200SP, 2-FOLD BASEUNIT, BU TYPE A0, 2BU15-P16+A0+2DB, PACKING UNIT (PU) 1, PUSH-IN TERMINALS, WITHOUT AUXILIARY TERMINALS, NEW POTENTIAL GROUP, WXH: 30 X 117 MM</t>
  </si>
  <si>
    <t>4047623410386</t>
  </si>
  <si>
    <t>7.</t>
  </si>
  <si>
    <t>6ES7193-6BP60-0BA0</t>
  </si>
  <si>
    <t>6ES71936BP600BA0</t>
  </si>
  <si>
    <t>SIMATIC ET 200SP, 2-FOLD BASEUNIT, BU TYPE A0, 2BU15-P16+A0+2B, PACKING UNIT (PU) 1, PUSH-IN TERMINALS, WITHOUT AUXILIARY TERMINALS, BRIDGED TO THE LEFT, WXH: 30 X 117 MM</t>
  </si>
  <si>
    <t>4047623410379</t>
  </si>
  <si>
    <t>Podsumowanie projektu:</t>
  </si>
  <si>
    <t>Wartość [EUR]</t>
  </si>
  <si>
    <t>Do podanych cen należy doliczyć wartość podatku VAT</t>
  </si>
  <si>
    <t>Nazwa projektu: SIMATIC S7-1500R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</si>
</sst>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\-000"/>
    <numFmt numFmtId="165" formatCode="#\ ##0.00"/>
    <numFmt numFmtId="166" formatCode="#\ ##0.0"/>
    <numFmt numFmtId="167" formatCode="#\ ##0"/>
  </numFmts>
  <fonts count="5" x14ac:knownFonts="1">
    <font>
      <sz val="10"/>
      <name val="Arial"/>
    </font>
    <font>
      <sz val="8"/>
      <name val="Arial"/>
    </font>
    <font>
      <b/>
      <sz val="8"/>
      <name val="Arial"/>
    </font>
    <font>
      <sz val="10"/>
      <color rgb="FFFF0000"/>
      <name val="Arial"/>
    </font>
    <font>
      <sz val="8"/>
      <color rgb="FFFF000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 wrapText="1"/>
    </xf>
    <xf numFmtId="49" fontId="0" fillId="0" borderId="0" xfId="0" applyNumberFormat="1" applyAlignment="1" applyProtection="1">
      <alignment vertical="center" wrapText="1"/>
    </xf>
    <xf numFmtId="164" fontId="0" fillId="0" borderId="0" xfId="0" applyNumberFormat="1" applyAlignment="1" applyProtection="1">
      <alignment vertical="center" wrapText="1"/>
    </xf>
    <xf numFmtId="165" fontId="0" fillId="0" borderId="0" xfId="0" applyNumberFormat="1" applyAlignment="1" applyProtection="1">
      <alignment vertical="center" wrapText="1"/>
    </xf>
    <xf numFmtId="166" fontId="0" fillId="0" borderId="0" xfId="0" applyNumberForma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9" fontId="0" fillId="0" borderId="0" xfId="0" applyNumberFormat="1" applyAlignment="1" applyProtection="1">
      <alignment horizontal="center" vertical="center" wrapText="1"/>
    </xf>
    <xf numFmtId="167" fontId="0" fillId="0" borderId="0" xfId="0" applyNumberForma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left" vertical="center"/>
    </xf>
    <xf numFmtId="165" fontId="0" fillId="0" borderId="0" xfId="0" applyNumberFormat="1" applyAlignment="1" applyProtection="1">
      <alignment horizontal="right" vertical="center" wrapText="1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 wrapText="1"/>
    </xf>
    <xf numFmtId="49" fontId="1" fillId="0" borderId="0" xfId="0" applyNumberFormat="1" applyFont="1" applyAlignment="1" applyProtection="1">
      <alignment vertical="center" wrapText="1"/>
    </xf>
    <xf numFmtId="164" fontId="2" fillId="0" borderId="0" xfId="0" applyNumberFormat="1" applyFont="1" applyAlignment="1" applyProtection="1">
      <alignment vertical="center"/>
    </xf>
    <xf numFmtId="165" fontId="1" fillId="0" borderId="0" xfId="0" applyNumberFormat="1" applyFont="1" applyAlignment="1" applyProtection="1">
      <alignment vertical="center" wrapText="1"/>
    </xf>
    <xf numFmtId="166" fontId="1" fillId="0" borderId="0" xfId="0" applyNumberFormat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Protection="1"/>
    <xf numFmtId="49" fontId="1" fillId="0" borderId="0" xfId="0" applyNumberFormat="1" applyFont="1" applyAlignment="1" applyProtection="1">
      <alignment horizontal="center" vertical="center" wrapText="1"/>
    </xf>
    <xf numFmtId="167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left" vertical="center"/>
    </xf>
    <xf numFmtId="165" fontId="1" fillId="0" borderId="0" xfId="0" applyNumberFormat="1" applyFont="1" applyAlignment="1" applyProtection="1">
      <alignment horizontal="right" vertical="center" wrapText="1"/>
    </xf>
    <xf numFmtId="49" fontId="1" fillId="0" borderId="0" xfId="0" applyNumberFormat="1" applyFont="1" applyAlignment="1" applyProtection="1">
      <alignment vertical="center"/>
    </xf>
    <xf numFmtId="0" fontId="2" fillId="0" borderId="1" xfId="0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vertical="center" wrapText="1"/>
    </xf>
    <xf numFmtId="164" fontId="2" fillId="0" borderId="1" xfId="0" applyNumberFormat="1" applyFont="1" applyBorder="1" applyAlignment="1" applyProtection="1">
      <alignment vertical="center" wrapText="1"/>
    </xf>
    <xf numFmtId="165" fontId="2" fillId="0" borderId="1" xfId="0" applyNumberFormat="1" applyFont="1" applyBorder="1" applyAlignment="1" applyProtection="1">
      <alignment vertical="center" wrapText="1"/>
    </xf>
    <xf numFmtId="166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7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/>
    </xf>
    <xf numFmtId="165" fontId="2" fillId="0" borderId="1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1" fontId="1" fillId="0" borderId="1" xfId="0" applyNumberFormat="1" applyFont="1" applyBorder="1" applyAlignment="1" applyProtection="1">
      <alignment horizontal="right" vertical="center" wrapText="1"/>
    </xf>
    <xf numFmtId="49" fontId="1" fillId="0" borderId="1" xfId="0" applyNumberFormat="1" applyFont="1" applyBorder="1" applyAlignment="1" applyProtection="1">
      <alignment vertical="center" wrapText="1"/>
    </xf>
    <xf numFmtId="164" fontId="1" fillId="0" borderId="1" xfId="0" applyNumberFormat="1" applyFont="1" applyBorder="1" applyAlignment="1" applyProtection="1">
      <alignment vertical="center" wrapText="1"/>
    </xf>
    <xf numFmtId="165" fontId="1" fillId="0" borderId="1" xfId="0" applyNumberFormat="1" applyFont="1" applyBorder="1" applyAlignment="1" applyProtection="1">
      <alignment vertical="center" wrapText="1"/>
    </xf>
    <xf numFmtId="166" fontId="1" fillId="0" borderId="1" xfId="0" applyNumberFormat="1" applyFont="1" applyBorder="1" applyAlignment="1" applyProtection="1">
      <alignment vertical="center" wrapText="1"/>
    </xf>
    <xf numFmtId="1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67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/>
    </xf>
    <xf numFmtId="165" fontId="1" fillId="0" borderId="1" xfId="0" applyNumberFormat="1" applyFont="1" applyBorder="1" applyAlignment="1" applyProtection="1">
      <alignment horizontal="right" vertical="center" wrapText="1"/>
    </xf>
    <xf numFmtId="164" fontId="1" fillId="0" borderId="0" xfId="0" applyNumberFormat="1" applyFont="1" applyAlignment="1" applyProtection="1">
      <alignment vertical="center" wrapText="1"/>
    </xf>
    <xf numFmtId="0" fontId="3" fillId="0" borderId="0" xfId="0" applyFont="1" applyProtection="1"/>
    <xf numFmtId="1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164" fontId="4" fillId="0" borderId="1" xfId="0" applyNumberFormat="1" applyFont="1" applyBorder="1" applyAlignment="1" applyProtection="1">
      <alignment vertical="center" wrapText="1"/>
    </xf>
    <xf numFmtId="165" fontId="4" fillId="0" borderId="1" xfId="0" applyNumberFormat="1" applyFont="1" applyBorder="1" applyAlignment="1" applyProtection="1">
      <alignment vertical="center" wrapText="1"/>
    </xf>
    <xf numFmtId="166" fontId="4" fillId="0" borderId="1" xfId="0" applyNumberFormat="1" applyFont="1" applyBorder="1" applyAlignment="1" applyProtection="1">
      <alignment vertical="center" wrapText="1"/>
    </xf>
    <xf numFmtId="1" fontId="4" fillId="0" borderId="1" xfId="0" applyNumberFormat="1" applyFont="1" applyBorder="1" applyAlignment="1" applyProtection="1">
      <alignment vertical="center" wrapText="1"/>
    </xf>
    <xf numFmtId="0" fontId="4" fillId="0" borderId="0" xfId="0" applyFo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167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/>
    </xf>
    <xf numFmtId="165" fontId="4" fillId="0" borderId="1" xfId="0" applyNumberFormat="1" applyFont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vertical="center" wrapText="1"/>
    </xf>
    <xf numFmtId="165" fontId="2" fillId="0" borderId="2" xfId="0" applyNumberFormat="1" applyFont="1" applyBorder="1" applyAlignment="1" applyProtection="1">
      <alignment vertical="center" wrapText="1"/>
    </xf>
    <xf numFmtId="166" fontId="2" fillId="0" borderId="2" xfId="0" applyNumberFormat="1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164" fontId="1" fillId="0" borderId="0" xfId="0" applyNumberFormat="1" applyFont="1" applyAlignment="1" applyProtection="1">
      <alignment vertical="center"/>
    </xf>
    <xf numFmtId="164" fontId="2" fillId="0" borderId="3" xfId="0" applyNumberFormat="1" applyFont="1" applyBorder="1" applyAlignment="1" applyProtection="1">
      <alignment vertical="center"/>
    </xf>
    <xf numFmtId="165" fontId="2" fillId="0" borderId="3" xfId="0" applyNumberFormat="1" applyFont="1" applyBorder="1" applyAlignment="1" applyProtection="1">
      <alignment vertical="center" wrapText="1"/>
    </xf>
    <xf numFmtId="166" fontId="2" fillId="0" borderId="3" xfId="0" applyNumberFormat="1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9"/>
  <sheetViews>
    <sheetView showGridLines="0" tabSelected="1" zoomScaleNormal="100" workbookViewId="0">
      <selection activeCell="E4" sqref="E4"/>
    </sheetView>
  </sheetViews>
  <sheetFormatPr defaultRowHeight="12.75" x14ac:dyDescent="0.2"/>
  <cols>
    <col min="1" max="1" width="1" style="1" customWidth="1"/>
    <col min="2" max="2" width="4" style="2" customWidth="1"/>
    <col min="3" max="3" width="15" style="3" customWidth="1"/>
    <col min="4" max="4" width="9.140625" style="3" hidden="1" customWidth="1"/>
    <col min="5" max="5" width="35" style="4" customWidth="1"/>
    <col min="6" max="6" width="8" style="5" customWidth="1"/>
    <col min="7" max="7" width="5" style="6" customWidth="1"/>
    <col min="8" max="8" width="10" style="5" customWidth="1"/>
    <col min="9" max="9" width="5" style="7" customWidth="1"/>
    <col min="10" max="10" width="9" style="5" customWidth="1"/>
    <col min="15" max="16" width="5" style="8" hidden="1" customWidth="1"/>
    <col min="17" max="17" width="5" style="9" hidden="1" customWidth="1"/>
    <col min="18" max="18" width="14" style="8" hidden="1" customWidth="1"/>
    <col min="19" max="20" width="10" style="8" hidden="1" customWidth="1"/>
    <col min="21" max="21" width="20" style="10" hidden="1" customWidth="1"/>
    <col min="22" max="22" width="10" style="11" hidden="1" customWidth="1"/>
    <col min="23" max="23" width="5" style="9" hidden="1" customWidth="1"/>
  </cols>
  <sheetData>
    <row r="1" spans="1:23" x14ac:dyDescent="0.2">
      <c r="A1" s="12"/>
      <c r="B1" s="13"/>
      <c r="C1" s="14"/>
      <c r="D1" s="14"/>
      <c r="E1" s="15" t="s">
        <v>107</v>
      </c>
      <c r="F1" s="16"/>
      <c r="G1" s="17"/>
      <c r="H1" s="16"/>
      <c r="I1" s="18"/>
      <c r="J1" s="16"/>
      <c r="K1" s="19"/>
      <c r="L1" s="19"/>
      <c r="M1" s="19"/>
      <c r="N1" s="19"/>
      <c r="O1" s="20"/>
      <c r="P1" s="20"/>
      <c r="Q1" s="21"/>
      <c r="R1" s="20"/>
      <c r="S1" s="20"/>
      <c r="T1" s="20"/>
      <c r="U1" s="22"/>
      <c r="V1" s="23"/>
      <c r="W1" s="21"/>
    </row>
    <row r="2" spans="1:23" x14ac:dyDescent="0.2">
      <c r="A2" s="12"/>
      <c r="B2" s="13"/>
      <c r="C2" s="24"/>
      <c r="D2" s="14"/>
      <c r="E2" s="15" t="s">
        <v>0</v>
      </c>
      <c r="F2" s="16"/>
      <c r="G2" s="17"/>
      <c r="H2" s="16"/>
      <c r="I2" s="18"/>
      <c r="J2" s="16"/>
      <c r="K2" s="19"/>
      <c r="L2" s="19"/>
      <c r="M2" s="19"/>
      <c r="N2" s="19"/>
      <c r="O2" s="20"/>
      <c r="P2" s="20"/>
      <c r="Q2" s="21"/>
      <c r="R2" s="20"/>
      <c r="S2" s="20"/>
      <c r="T2" s="20"/>
      <c r="U2" s="22"/>
      <c r="V2" s="23"/>
      <c r="W2" s="21"/>
    </row>
    <row r="3" spans="1:23" ht="33.75" x14ac:dyDescent="0.2">
      <c r="A3" s="12"/>
      <c r="B3" s="25" t="s">
        <v>1</v>
      </c>
      <c r="C3" s="26" t="s">
        <v>2</v>
      </c>
      <c r="D3" s="26" t="s">
        <v>3</v>
      </c>
      <c r="E3" s="27" t="s">
        <v>4</v>
      </c>
      <c r="F3" s="28" t="s">
        <v>5</v>
      </c>
      <c r="G3" s="29" t="s">
        <v>6</v>
      </c>
      <c r="H3" s="28" t="s">
        <v>7</v>
      </c>
      <c r="I3" s="30" t="s">
        <v>8</v>
      </c>
      <c r="J3" s="28" t="s">
        <v>9</v>
      </c>
      <c r="K3" s="19"/>
      <c r="L3" s="19"/>
      <c r="M3" s="19"/>
      <c r="N3" s="19"/>
      <c r="O3" s="31" t="s">
        <v>10</v>
      </c>
      <c r="P3" s="31" t="s">
        <v>11</v>
      </c>
      <c r="Q3" s="32" t="s">
        <v>12</v>
      </c>
      <c r="R3" s="31" t="s">
        <v>13</v>
      </c>
      <c r="S3" s="31" t="s">
        <v>14</v>
      </c>
      <c r="T3" s="31" t="s">
        <v>15</v>
      </c>
      <c r="U3" s="33" t="s">
        <v>16</v>
      </c>
      <c r="V3" s="34" t="s">
        <v>17</v>
      </c>
      <c r="W3" s="32" t="s">
        <v>18</v>
      </c>
    </row>
    <row r="4" spans="1:23" s="35" customFormat="1" ht="10.15" customHeight="1" x14ac:dyDescent="0.2">
      <c r="A4" s="12"/>
      <c r="B4" s="36" t="s">
        <v>19</v>
      </c>
      <c r="C4" s="37" t="s">
        <v>20</v>
      </c>
      <c r="D4" s="37" t="s">
        <v>21</v>
      </c>
      <c r="E4" s="38" t="s">
        <v>22</v>
      </c>
      <c r="F4" s="39">
        <f>28.92</f>
        <v>28.92</v>
      </c>
      <c r="G4" s="40">
        <v>0</v>
      </c>
      <c r="H4" s="39">
        <f>ROUND(F4*((100-G4))/100,2)</f>
        <v>28.92</v>
      </c>
      <c r="I4" s="41">
        <v>1</v>
      </c>
      <c r="J4" s="39">
        <f>ROUND(H4*I4/Q4,2)</f>
        <v>28.92</v>
      </c>
      <c r="K4" s="19" t="s">
        <v>23</v>
      </c>
      <c r="L4" s="19"/>
      <c r="M4" s="19"/>
      <c r="N4" s="19"/>
      <c r="O4" s="42" t="s">
        <v>24</v>
      </c>
      <c r="P4" s="42" t="s">
        <v>25</v>
      </c>
      <c r="Q4" s="43">
        <v>1</v>
      </c>
      <c r="R4" s="42" t="s">
        <v>26</v>
      </c>
      <c r="S4" s="42" t="s">
        <v>27</v>
      </c>
      <c r="T4" s="42" t="s">
        <v>27</v>
      </c>
      <c r="U4" s="44"/>
      <c r="V4" s="45">
        <v>1.04</v>
      </c>
      <c r="W4" s="43">
        <v>1</v>
      </c>
    </row>
    <row r="5" spans="1:23" s="35" customFormat="1" ht="10.15" customHeight="1" x14ac:dyDescent="0.2">
      <c r="A5" s="12"/>
      <c r="B5" s="36" t="s">
        <v>28</v>
      </c>
      <c r="C5" s="37" t="s">
        <v>29</v>
      </c>
      <c r="D5" s="37" t="s">
        <v>30</v>
      </c>
      <c r="E5" s="38" t="s">
        <v>31</v>
      </c>
      <c r="F5" s="39">
        <f>115.26</f>
        <v>115.26</v>
      </c>
      <c r="G5" s="40">
        <v>0</v>
      </c>
      <c r="H5" s="39">
        <f>ROUND(F5*((100-G5))/100,2)</f>
        <v>115.26</v>
      </c>
      <c r="I5" s="41">
        <v>2</v>
      </c>
      <c r="J5" s="39">
        <f>ROUND(H5*I5/Q5,2)</f>
        <v>230.52</v>
      </c>
      <c r="K5" s="19" t="s">
        <v>23</v>
      </c>
      <c r="L5" s="19"/>
      <c r="M5" s="19"/>
      <c r="N5" s="19"/>
      <c r="O5" s="42" t="s">
        <v>32</v>
      </c>
      <c r="P5" s="42" t="s">
        <v>33</v>
      </c>
      <c r="Q5" s="43">
        <v>1</v>
      </c>
      <c r="R5" s="42" t="s">
        <v>34</v>
      </c>
      <c r="S5" s="42" t="s">
        <v>27</v>
      </c>
      <c r="T5" s="42" t="s">
        <v>27</v>
      </c>
      <c r="U5" s="44"/>
      <c r="V5" s="45">
        <v>0.9</v>
      </c>
      <c r="W5" s="43">
        <v>1</v>
      </c>
    </row>
    <row r="6" spans="1:23" s="35" customFormat="1" ht="10.15" customHeight="1" x14ac:dyDescent="0.2">
      <c r="A6" s="12"/>
      <c r="B6" s="36" t="s">
        <v>35</v>
      </c>
      <c r="C6" s="37" t="s">
        <v>36</v>
      </c>
      <c r="D6" s="37" t="s">
        <v>37</v>
      </c>
      <c r="E6" s="38" t="s">
        <v>38</v>
      </c>
      <c r="F6" s="39">
        <f>260.1</f>
        <v>260.10000000000002</v>
      </c>
      <c r="G6" s="40">
        <v>0</v>
      </c>
      <c r="H6" s="39">
        <f>ROUND(F6*((100-G6))/100,2)</f>
        <v>260.10000000000002</v>
      </c>
      <c r="I6" s="41">
        <v>2</v>
      </c>
      <c r="J6" s="39">
        <f>ROUND(H6*I6/Q6,2)</f>
        <v>520.20000000000005</v>
      </c>
      <c r="K6" s="19" t="s">
        <v>23</v>
      </c>
      <c r="L6" s="19"/>
      <c r="M6" s="19"/>
      <c r="N6" s="19"/>
      <c r="O6" s="42" t="s">
        <v>39</v>
      </c>
      <c r="P6" s="42" t="s">
        <v>40</v>
      </c>
      <c r="Q6" s="43">
        <v>1</v>
      </c>
      <c r="R6" s="42" t="s">
        <v>41</v>
      </c>
      <c r="S6" s="42" t="s">
        <v>27</v>
      </c>
      <c r="T6" s="42" t="s">
        <v>27</v>
      </c>
      <c r="U6" s="44"/>
      <c r="V6" s="45">
        <v>0.06</v>
      </c>
      <c r="W6" s="43">
        <v>1</v>
      </c>
    </row>
    <row r="7" spans="1:23" s="35" customFormat="1" ht="10.15" customHeight="1" x14ac:dyDescent="0.2">
      <c r="A7" s="12"/>
      <c r="B7" s="36" t="s">
        <v>42</v>
      </c>
      <c r="C7" s="37" t="s">
        <v>43</v>
      </c>
      <c r="D7" s="37" t="s">
        <v>44</v>
      </c>
      <c r="E7" s="38" t="s">
        <v>45</v>
      </c>
      <c r="F7" s="39">
        <f>1750</f>
        <v>1750</v>
      </c>
      <c r="G7" s="40">
        <v>0</v>
      </c>
      <c r="H7" s="39">
        <f>ROUND(F7*((100-G7))/100,2)</f>
        <v>1750</v>
      </c>
      <c r="I7" s="41">
        <v>2</v>
      </c>
      <c r="J7" s="39">
        <f>ROUND(H7*I7/Q7,2)</f>
        <v>3500</v>
      </c>
      <c r="K7" s="19" t="s">
        <v>23</v>
      </c>
      <c r="L7" s="19"/>
      <c r="M7" s="19"/>
      <c r="N7" s="19"/>
      <c r="O7" s="42" t="s">
        <v>46</v>
      </c>
      <c r="P7" s="42" t="s">
        <v>47</v>
      </c>
      <c r="Q7" s="43">
        <v>1</v>
      </c>
      <c r="R7" s="42"/>
      <c r="S7" s="42"/>
      <c r="T7" s="42"/>
      <c r="U7" s="44"/>
      <c r="V7" s="45">
        <v>0.5</v>
      </c>
      <c r="W7" s="43">
        <v>1</v>
      </c>
    </row>
    <row r="8" spans="1:23" x14ac:dyDescent="0.2">
      <c r="A8" s="12"/>
      <c r="B8" s="13"/>
      <c r="C8" s="14"/>
      <c r="D8" s="14"/>
      <c r="E8" s="46"/>
      <c r="F8" s="16"/>
      <c r="G8" s="17"/>
      <c r="H8" s="16"/>
      <c r="I8" s="18"/>
      <c r="J8" s="28">
        <f>SUM(J4:J7)</f>
        <v>4279.6400000000003</v>
      </c>
      <c r="K8" s="19"/>
      <c r="L8" s="19"/>
      <c r="M8" s="19"/>
      <c r="N8" s="19"/>
      <c r="O8" s="20"/>
      <c r="P8" s="20"/>
      <c r="Q8" s="21"/>
      <c r="R8" s="20"/>
      <c r="S8" s="20"/>
      <c r="T8" s="20"/>
      <c r="U8" s="22"/>
      <c r="V8" s="34">
        <f>SUM(V4:V7)</f>
        <v>2.5</v>
      </c>
      <c r="W8" s="21"/>
    </row>
    <row r="9" spans="1:23" x14ac:dyDescent="0.2">
      <c r="A9" s="12"/>
      <c r="B9" s="13"/>
      <c r="C9" s="14"/>
      <c r="D9" s="14"/>
      <c r="E9" s="46"/>
      <c r="F9" s="16"/>
      <c r="G9" s="17"/>
      <c r="H9" s="16"/>
      <c r="I9" s="18"/>
      <c r="J9" s="16"/>
      <c r="K9" s="19"/>
      <c r="L9" s="19"/>
      <c r="M9" s="19"/>
      <c r="N9" s="19"/>
      <c r="O9" s="20"/>
      <c r="P9" s="20"/>
      <c r="Q9" s="21"/>
      <c r="R9" s="20"/>
      <c r="S9" s="20"/>
      <c r="T9" s="20"/>
      <c r="U9" s="22"/>
      <c r="V9" s="23"/>
      <c r="W9" s="21"/>
    </row>
    <row r="10" spans="1:23" x14ac:dyDescent="0.2">
      <c r="A10" s="12"/>
      <c r="B10" s="13"/>
      <c r="C10" s="14"/>
      <c r="D10" s="14"/>
      <c r="E10" s="46"/>
      <c r="F10" s="16"/>
      <c r="G10" s="17"/>
      <c r="H10" s="16"/>
      <c r="I10" s="18"/>
      <c r="J10" s="16"/>
      <c r="K10" s="19"/>
      <c r="L10" s="19"/>
      <c r="M10" s="19"/>
      <c r="N10" s="19"/>
      <c r="O10" s="20"/>
      <c r="P10" s="20"/>
      <c r="Q10" s="21"/>
      <c r="R10" s="20"/>
      <c r="S10" s="20"/>
      <c r="T10" s="20"/>
      <c r="U10" s="22"/>
      <c r="V10" s="23"/>
      <c r="W10" s="21"/>
    </row>
    <row r="11" spans="1:23" x14ac:dyDescent="0.2">
      <c r="A11" s="12"/>
      <c r="B11" s="13"/>
      <c r="C11" s="14"/>
      <c r="D11" s="14"/>
      <c r="E11" s="46"/>
      <c r="F11" s="16"/>
      <c r="G11" s="17"/>
      <c r="H11" s="16"/>
      <c r="I11" s="18"/>
      <c r="J11" s="16"/>
      <c r="K11" s="19"/>
      <c r="L11" s="19"/>
      <c r="M11" s="19"/>
      <c r="N11" s="19"/>
      <c r="O11" s="20"/>
      <c r="P11" s="20"/>
      <c r="Q11" s="21"/>
      <c r="R11" s="20"/>
      <c r="S11" s="20"/>
      <c r="T11" s="20"/>
      <c r="U11" s="22"/>
      <c r="V11" s="23"/>
      <c r="W11" s="21"/>
    </row>
    <row r="12" spans="1:23" x14ac:dyDescent="0.2">
      <c r="A12" s="12"/>
      <c r="B12" s="13"/>
      <c r="C12" s="14"/>
      <c r="D12" s="14"/>
      <c r="E12" s="46"/>
      <c r="F12" s="16"/>
      <c r="G12" s="17"/>
      <c r="H12" s="16"/>
      <c r="I12" s="18"/>
      <c r="J12" s="16"/>
      <c r="K12" s="19"/>
      <c r="L12" s="19"/>
      <c r="M12" s="19"/>
      <c r="N12" s="19"/>
      <c r="O12" s="20"/>
      <c r="P12" s="20"/>
      <c r="Q12" s="21"/>
      <c r="R12" s="20"/>
      <c r="S12" s="20"/>
      <c r="T12" s="20"/>
      <c r="U12" s="22"/>
      <c r="V12" s="23"/>
      <c r="W12" s="21"/>
    </row>
    <row r="13" spans="1:23" x14ac:dyDescent="0.2">
      <c r="A13" s="12"/>
      <c r="B13" s="13"/>
      <c r="C13" s="14"/>
      <c r="D13" s="14"/>
      <c r="E13" s="15" t="s">
        <v>48</v>
      </c>
      <c r="F13" s="16"/>
      <c r="G13" s="17"/>
      <c r="H13" s="16"/>
      <c r="I13" s="18"/>
      <c r="J13" s="16"/>
      <c r="K13" s="19"/>
      <c r="L13" s="19"/>
      <c r="M13" s="19"/>
      <c r="N13" s="19"/>
      <c r="O13" s="20"/>
      <c r="P13" s="20"/>
      <c r="Q13" s="21"/>
      <c r="R13" s="20"/>
      <c r="S13" s="20"/>
      <c r="T13" s="20"/>
      <c r="U13" s="22"/>
      <c r="V13" s="23"/>
      <c r="W13" s="21"/>
    </row>
    <row r="14" spans="1:23" ht="33.75" x14ac:dyDescent="0.2">
      <c r="A14" s="12"/>
      <c r="B14" s="25" t="s">
        <v>1</v>
      </c>
      <c r="C14" s="26" t="s">
        <v>2</v>
      </c>
      <c r="D14" s="26" t="s">
        <v>3</v>
      </c>
      <c r="E14" s="27" t="s">
        <v>4</v>
      </c>
      <c r="F14" s="28" t="s">
        <v>5</v>
      </c>
      <c r="G14" s="29" t="s">
        <v>6</v>
      </c>
      <c r="H14" s="28" t="s">
        <v>7</v>
      </c>
      <c r="I14" s="30" t="s">
        <v>8</v>
      </c>
      <c r="J14" s="28" t="s">
        <v>9</v>
      </c>
      <c r="K14" s="19"/>
      <c r="L14" s="19"/>
      <c r="M14" s="19"/>
      <c r="N14" s="19"/>
      <c r="O14" s="31" t="s">
        <v>10</v>
      </c>
      <c r="P14" s="31" t="s">
        <v>11</v>
      </c>
      <c r="Q14" s="32" t="s">
        <v>12</v>
      </c>
      <c r="R14" s="31" t="s">
        <v>13</v>
      </c>
      <c r="S14" s="31" t="s">
        <v>14</v>
      </c>
      <c r="T14" s="31" t="s">
        <v>15</v>
      </c>
      <c r="U14" s="33" t="s">
        <v>16</v>
      </c>
      <c r="V14" s="34" t="s">
        <v>17</v>
      </c>
      <c r="W14" s="32" t="s">
        <v>18</v>
      </c>
    </row>
    <row r="15" spans="1:23" s="35" customFormat="1" ht="10.15" customHeight="1" x14ac:dyDescent="0.2">
      <c r="A15" s="12"/>
      <c r="B15" s="36" t="s">
        <v>19</v>
      </c>
      <c r="C15" s="37" t="s">
        <v>49</v>
      </c>
      <c r="D15" s="37" t="s">
        <v>50</v>
      </c>
      <c r="E15" s="38" t="s">
        <v>51</v>
      </c>
      <c r="F15" s="39">
        <f>1092.4</f>
        <v>1092.4000000000001</v>
      </c>
      <c r="G15" s="40">
        <v>0</v>
      </c>
      <c r="H15" s="39">
        <f>ROUND(F15*((100-G15))/100,2)</f>
        <v>1092.4000000000001</v>
      </c>
      <c r="I15" s="41">
        <v>1</v>
      </c>
      <c r="J15" s="39">
        <f>ROUND(H15*I15/Q15,2)</f>
        <v>1092.4000000000001</v>
      </c>
      <c r="K15" s="19" t="s">
        <v>23</v>
      </c>
      <c r="L15" s="19"/>
      <c r="M15" s="19"/>
      <c r="N15" s="19"/>
      <c r="O15" s="42" t="s">
        <v>52</v>
      </c>
      <c r="P15" s="42" t="s">
        <v>53</v>
      </c>
      <c r="Q15" s="43">
        <v>1</v>
      </c>
      <c r="R15" s="42" t="s">
        <v>54</v>
      </c>
      <c r="S15" s="42" t="s">
        <v>27</v>
      </c>
      <c r="T15" s="42" t="s">
        <v>55</v>
      </c>
      <c r="U15" s="44"/>
      <c r="V15" s="45">
        <v>1.1299999999999999</v>
      </c>
      <c r="W15" s="43">
        <v>1</v>
      </c>
    </row>
    <row r="16" spans="1:23" x14ac:dyDescent="0.2">
      <c r="A16" s="12"/>
      <c r="B16" s="13"/>
      <c r="C16" s="14"/>
      <c r="D16" s="14"/>
      <c r="E16" s="46"/>
      <c r="F16" s="16"/>
      <c r="G16" s="17"/>
      <c r="H16" s="16"/>
      <c r="I16" s="18"/>
      <c r="J16" s="28">
        <f>SUM(J15:J15)</f>
        <v>1092.4000000000001</v>
      </c>
      <c r="K16" s="19"/>
      <c r="L16" s="19"/>
      <c r="M16" s="19"/>
      <c r="N16" s="19"/>
      <c r="O16" s="20"/>
      <c r="P16" s="20"/>
      <c r="Q16" s="21"/>
      <c r="R16" s="20"/>
      <c r="S16" s="20"/>
      <c r="T16" s="20"/>
      <c r="U16" s="22"/>
      <c r="V16" s="34">
        <f>SUM(V15:V15)</f>
        <v>1.1299999999999999</v>
      </c>
      <c r="W16" s="21"/>
    </row>
    <row r="17" spans="1:23" x14ac:dyDescent="0.2">
      <c r="A17" s="12"/>
      <c r="B17" s="13"/>
      <c r="C17" s="14"/>
      <c r="D17" s="14"/>
      <c r="E17" s="46"/>
      <c r="F17" s="16"/>
      <c r="G17" s="17"/>
      <c r="H17" s="16"/>
      <c r="I17" s="18"/>
      <c r="J17" s="16"/>
      <c r="K17" s="19"/>
      <c r="L17" s="19"/>
      <c r="M17" s="19"/>
      <c r="N17" s="19"/>
      <c r="O17" s="20"/>
      <c r="P17" s="20"/>
      <c r="Q17" s="21"/>
      <c r="R17" s="20"/>
      <c r="S17" s="20"/>
      <c r="T17" s="20"/>
      <c r="U17" s="22"/>
      <c r="V17" s="23"/>
      <c r="W17" s="21"/>
    </row>
    <row r="18" spans="1:23" x14ac:dyDescent="0.2">
      <c r="A18" s="12"/>
      <c r="B18" s="13"/>
      <c r="C18" s="14"/>
      <c r="D18" s="14"/>
      <c r="E18" s="46"/>
      <c r="F18" s="16"/>
      <c r="G18" s="17"/>
      <c r="H18" s="16"/>
      <c r="I18" s="18"/>
      <c r="J18" s="16"/>
      <c r="K18" s="19"/>
      <c r="L18" s="19"/>
      <c r="M18" s="19"/>
      <c r="N18" s="19"/>
      <c r="O18" s="20"/>
      <c r="P18" s="20"/>
      <c r="Q18" s="21"/>
      <c r="R18" s="20"/>
      <c r="S18" s="20"/>
      <c r="T18" s="20"/>
      <c r="U18" s="22"/>
      <c r="V18" s="23"/>
      <c r="W18" s="21"/>
    </row>
    <row r="19" spans="1:23" x14ac:dyDescent="0.2">
      <c r="A19" s="12"/>
      <c r="B19" s="13"/>
      <c r="C19" s="14"/>
      <c r="D19" s="14"/>
      <c r="E19" s="46"/>
      <c r="F19" s="16"/>
      <c r="G19" s="17"/>
      <c r="H19" s="16"/>
      <c r="I19" s="18"/>
      <c r="J19" s="16"/>
      <c r="K19" s="19"/>
      <c r="L19" s="19"/>
      <c r="M19" s="19"/>
      <c r="N19" s="19"/>
      <c r="O19" s="20"/>
      <c r="P19" s="20"/>
      <c r="Q19" s="21"/>
      <c r="R19" s="20"/>
      <c r="S19" s="20"/>
      <c r="T19" s="20"/>
      <c r="U19" s="22"/>
      <c r="V19" s="23"/>
      <c r="W19" s="21"/>
    </row>
    <row r="20" spans="1:23" x14ac:dyDescent="0.2">
      <c r="A20" s="12"/>
      <c r="B20" s="13"/>
      <c r="C20" s="14"/>
      <c r="D20" s="14"/>
      <c r="E20" s="46"/>
      <c r="F20" s="16"/>
      <c r="G20" s="17"/>
      <c r="H20" s="16"/>
      <c r="I20" s="18"/>
      <c r="J20" s="16"/>
      <c r="K20" s="19"/>
      <c r="L20" s="19"/>
      <c r="M20" s="19"/>
      <c r="N20" s="19"/>
      <c r="O20" s="20"/>
      <c r="P20" s="20"/>
      <c r="Q20" s="21"/>
      <c r="R20" s="20"/>
      <c r="S20" s="20"/>
      <c r="T20" s="20"/>
      <c r="U20" s="22"/>
      <c r="V20" s="23"/>
      <c r="W20" s="21"/>
    </row>
    <row r="21" spans="1:23" x14ac:dyDescent="0.2">
      <c r="A21" s="12"/>
      <c r="B21" s="13"/>
      <c r="C21" s="14"/>
      <c r="D21" s="14"/>
      <c r="E21" s="15" t="s">
        <v>56</v>
      </c>
      <c r="F21" s="16"/>
      <c r="G21" s="17"/>
      <c r="H21" s="16"/>
      <c r="I21" s="18"/>
      <c r="J21" s="16"/>
      <c r="K21" s="19"/>
      <c r="L21" s="19"/>
      <c r="M21" s="19"/>
      <c r="N21" s="19"/>
      <c r="O21" s="20"/>
      <c r="P21" s="20"/>
      <c r="Q21" s="21"/>
      <c r="R21" s="20"/>
      <c r="S21" s="20"/>
      <c r="T21" s="20"/>
      <c r="U21" s="22"/>
      <c r="V21" s="23"/>
      <c r="W21" s="21"/>
    </row>
    <row r="22" spans="1:23" ht="33.75" x14ac:dyDescent="0.2">
      <c r="A22" s="12"/>
      <c r="B22" s="25" t="s">
        <v>1</v>
      </c>
      <c r="C22" s="26" t="s">
        <v>2</v>
      </c>
      <c r="D22" s="26" t="s">
        <v>3</v>
      </c>
      <c r="E22" s="27" t="s">
        <v>4</v>
      </c>
      <c r="F22" s="28" t="s">
        <v>5</v>
      </c>
      <c r="G22" s="29" t="s">
        <v>6</v>
      </c>
      <c r="H22" s="28" t="s">
        <v>7</v>
      </c>
      <c r="I22" s="30" t="s">
        <v>8</v>
      </c>
      <c r="J22" s="28" t="s">
        <v>9</v>
      </c>
      <c r="K22" s="19"/>
      <c r="L22" s="19"/>
      <c r="M22" s="19"/>
      <c r="N22" s="19"/>
      <c r="O22" s="31" t="s">
        <v>10</v>
      </c>
      <c r="P22" s="31" t="s">
        <v>11</v>
      </c>
      <c r="Q22" s="32" t="s">
        <v>12</v>
      </c>
      <c r="R22" s="31" t="s">
        <v>13</v>
      </c>
      <c r="S22" s="31" t="s">
        <v>14</v>
      </c>
      <c r="T22" s="31" t="s">
        <v>15</v>
      </c>
      <c r="U22" s="33" t="s">
        <v>16</v>
      </c>
      <c r="V22" s="34" t="s">
        <v>17</v>
      </c>
      <c r="W22" s="32" t="s">
        <v>18</v>
      </c>
    </row>
    <row r="23" spans="1:23" s="47" customFormat="1" ht="10.15" customHeight="1" x14ac:dyDescent="0.2">
      <c r="A23" s="12"/>
      <c r="B23" s="48" t="s">
        <v>19</v>
      </c>
      <c r="C23" s="49" t="s">
        <v>57</v>
      </c>
      <c r="D23" s="49" t="s">
        <v>58</v>
      </c>
      <c r="E23" s="50" t="s">
        <v>59</v>
      </c>
      <c r="F23" s="51">
        <v>607.70000000000005</v>
      </c>
      <c r="G23" s="52">
        <v>0</v>
      </c>
      <c r="H23" s="51">
        <f>ROUND(F23*((100-G23))/100,2)</f>
        <v>607.70000000000005</v>
      </c>
      <c r="I23" s="53">
        <v>1</v>
      </c>
      <c r="J23" s="51">
        <f>ROUND(H23*I23/Q23,2)</f>
        <v>607.70000000000005</v>
      </c>
      <c r="K23" s="54" t="s">
        <v>23</v>
      </c>
      <c r="L23" s="54"/>
      <c r="M23" s="54"/>
      <c r="N23" s="54"/>
      <c r="O23" s="55" t="s">
        <v>60</v>
      </c>
      <c r="P23" s="55" t="s">
        <v>61</v>
      </c>
      <c r="Q23" s="56">
        <v>1</v>
      </c>
      <c r="R23" s="55" t="s">
        <v>62</v>
      </c>
      <c r="S23" s="55" t="s">
        <v>27</v>
      </c>
      <c r="T23" s="55" t="s">
        <v>63</v>
      </c>
      <c r="U23" s="57"/>
      <c r="V23" s="58">
        <v>0.52</v>
      </c>
      <c r="W23" s="56">
        <v>1</v>
      </c>
    </row>
    <row r="24" spans="1:23" x14ac:dyDescent="0.2">
      <c r="A24" s="12"/>
      <c r="B24" s="13"/>
      <c r="C24" s="14"/>
      <c r="D24" s="14"/>
      <c r="E24" s="46"/>
      <c r="F24" s="16"/>
      <c r="G24" s="17"/>
      <c r="H24" s="16"/>
      <c r="I24" s="18"/>
      <c r="J24" s="28">
        <f>SUM(J23:J23)</f>
        <v>607.70000000000005</v>
      </c>
      <c r="K24" s="19"/>
      <c r="L24" s="19"/>
      <c r="M24" s="19"/>
      <c r="N24" s="19"/>
      <c r="O24" s="20"/>
      <c r="P24" s="20"/>
      <c r="Q24" s="21"/>
      <c r="R24" s="20"/>
      <c r="S24" s="20"/>
      <c r="T24" s="20"/>
      <c r="U24" s="22"/>
      <c r="V24" s="34">
        <f>SUM(V23:V23)</f>
        <v>0.52</v>
      </c>
      <c r="W24" s="21"/>
    </row>
    <row r="25" spans="1:23" x14ac:dyDescent="0.2">
      <c r="A25" s="12"/>
      <c r="B25" s="13"/>
      <c r="C25" s="14"/>
      <c r="D25" s="14"/>
      <c r="E25" s="46"/>
      <c r="F25" s="16"/>
      <c r="G25" s="17"/>
      <c r="H25" s="16"/>
      <c r="I25" s="18"/>
      <c r="J25" s="16"/>
      <c r="K25" s="19"/>
      <c r="L25" s="19"/>
      <c r="M25" s="19"/>
      <c r="N25" s="19"/>
      <c r="O25" s="20"/>
      <c r="P25" s="20"/>
      <c r="Q25" s="21"/>
      <c r="R25" s="20"/>
      <c r="S25" s="20"/>
      <c r="T25" s="20"/>
      <c r="U25" s="22"/>
      <c r="V25" s="23"/>
      <c r="W25" s="21"/>
    </row>
    <row r="26" spans="1:23" x14ac:dyDescent="0.2">
      <c r="A26" s="12"/>
      <c r="B26" s="13"/>
      <c r="C26" s="14"/>
      <c r="D26" s="14"/>
      <c r="E26" s="46"/>
      <c r="F26" s="16"/>
      <c r="G26" s="17"/>
      <c r="H26" s="16"/>
      <c r="I26" s="18"/>
      <c r="J26" s="16"/>
      <c r="K26" s="19"/>
      <c r="L26" s="19"/>
      <c r="M26" s="19"/>
      <c r="N26" s="19"/>
      <c r="O26" s="20"/>
      <c r="P26" s="20"/>
      <c r="Q26" s="21"/>
      <c r="R26" s="20"/>
      <c r="S26" s="20"/>
      <c r="T26" s="20"/>
      <c r="U26" s="22"/>
      <c r="V26" s="23"/>
      <c r="W26" s="21"/>
    </row>
    <row r="27" spans="1:23" x14ac:dyDescent="0.2">
      <c r="A27" s="12"/>
      <c r="B27" s="13"/>
      <c r="C27" s="14"/>
      <c r="D27" s="14"/>
      <c r="E27" s="46"/>
      <c r="F27" s="16"/>
      <c r="G27" s="17"/>
      <c r="H27" s="16"/>
      <c r="I27" s="18"/>
      <c r="J27" s="16"/>
      <c r="K27" s="19"/>
      <c r="L27" s="19"/>
      <c r="M27" s="19"/>
      <c r="N27" s="19"/>
      <c r="O27" s="20"/>
      <c r="P27" s="20"/>
      <c r="Q27" s="21"/>
      <c r="R27" s="20"/>
      <c r="S27" s="20"/>
      <c r="T27" s="20"/>
      <c r="U27" s="22"/>
      <c r="V27" s="23"/>
      <c r="W27" s="21"/>
    </row>
    <row r="28" spans="1:23" x14ac:dyDescent="0.2">
      <c r="A28" s="12"/>
      <c r="B28" s="13"/>
      <c r="C28" s="14"/>
      <c r="D28" s="14"/>
      <c r="E28" s="46"/>
      <c r="F28" s="16"/>
      <c r="G28" s="17"/>
      <c r="H28" s="16"/>
      <c r="I28" s="18"/>
      <c r="J28" s="16"/>
      <c r="K28" s="19"/>
      <c r="L28" s="19"/>
      <c r="M28" s="19"/>
      <c r="N28" s="19"/>
      <c r="O28" s="20"/>
      <c r="P28" s="20"/>
      <c r="Q28" s="21"/>
      <c r="R28" s="20"/>
      <c r="S28" s="20"/>
      <c r="T28" s="20"/>
      <c r="U28" s="22"/>
      <c r="V28" s="23"/>
      <c r="W28" s="21"/>
    </row>
    <row r="29" spans="1:23" x14ac:dyDescent="0.2">
      <c r="A29" s="12"/>
      <c r="B29" s="13"/>
      <c r="C29" s="14"/>
      <c r="D29" s="14"/>
      <c r="E29" s="15" t="s">
        <v>64</v>
      </c>
      <c r="F29" s="16"/>
      <c r="G29" s="17"/>
      <c r="H29" s="16"/>
      <c r="I29" s="18"/>
      <c r="J29" s="16"/>
      <c r="K29" s="19"/>
      <c r="L29" s="19"/>
      <c r="M29" s="19"/>
      <c r="N29" s="19"/>
      <c r="O29" s="20"/>
      <c r="P29" s="20"/>
      <c r="Q29" s="21"/>
      <c r="R29" s="20"/>
      <c r="S29" s="20"/>
      <c r="T29" s="20"/>
      <c r="U29" s="22"/>
      <c r="V29" s="23"/>
      <c r="W29" s="21"/>
    </row>
    <row r="30" spans="1:23" ht="33.75" x14ac:dyDescent="0.2">
      <c r="A30" s="12"/>
      <c r="B30" s="25" t="s">
        <v>1</v>
      </c>
      <c r="C30" s="26" t="s">
        <v>2</v>
      </c>
      <c r="D30" s="26" t="s">
        <v>3</v>
      </c>
      <c r="E30" s="27" t="s">
        <v>4</v>
      </c>
      <c r="F30" s="28" t="s">
        <v>5</v>
      </c>
      <c r="G30" s="29" t="s">
        <v>6</v>
      </c>
      <c r="H30" s="28" t="s">
        <v>7</v>
      </c>
      <c r="I30" s="30" t="s">
        <v>8</v>
      </c>
      <c r="J30" s="28" t="s">
        <v>9</v>
      </c>
      <c r="K30" s="19"/>
      <c r="L30" s="19"/>
      <c r="M30" s="19"/>
      <c r="N30" s="19"/>
      <c r="O30" s="31" t="s">
        <v>10</v>
      </c>
      <c r="P30" s="31" t="s">
        <v>11</v>
      </c>
      <c r="Q30" s="32" t="s">
        <v>12</v>
      </c>
      <c r="R30" s="31" t="s">
        <v>13</v>
      </c>
      <c r="S30" s="31" t="s">
        <v>14</v>
      </c>
      <c r="T30" s="31" t="s">
        <v>15</v>
      </c>
      <c r="U30" s="33" t="s">
        <v>16</v>
      </c>
      <c r="V30" s="34" t="s">
        <v>17</v>
      </c>
      <c r="W30" s="32" t="s">
        <v>18</v>
      </c>
    </row>
    <row r="31" spans="1:23" s="35" customFormat="1" ht="10.15" customHeight="1" x14ac:dyDescent="0.2">
      <c r="A31" s="12"/>
      <c r="B31" s="36" t="s">
        <v>19</v>
      </c>
      <c r="C31" s="37" t="s">
        <v>65</v>
      </c>
      <c r="D31" s="37" t="s">
        <v>66</v>
      </c>
      <c r="E31" s="38" t="s">
        <v>67</v>
      </c>
      <c r="F31" s="39">
        <f>1890</f>
        <v>1890</v>
      </c>
      <c r="G31" s="40">
        <v>0</v>
      </c>
      <c r="H31" s="39">
        <f>ROUND(F31*((100-G31))/100,2)</f>
        <v>1890</v>
      </c>
      <c r="I31" s="41">
        <v>1</v>
      </c>
      <c r="J31" s="39">
        <f>ROUND(H31*I31/Q31,2)</f>
        <v>1890</v>
      </c>
      <c r="K31" s="19" t="s">
        <v>23</v>
      </c>
      <c r="L31" s="19"/>
      <c r="M31" s="19"/>
      <c r="N31" s="19"/>
      <c r="O31" s="42" t="s">
        <v>68</v>
      </c>
      <c r="P31" s="42" t="s">
        <v>69</v>
      </c>
      <c r="Q31" s="43">
        <v>1</v>
      </c>
      <c r="R31" s="42" t="s">
        <v>70</v>
      </c>
      <c r="S31" s="42" t="s">
        <v>27</v>
      </c>
      <c r="T31" s="42" t="s">
        <v>27</v>
      </c>
      <c r="U31" s="44"/>
      <c r="V31" s="45"/>
      <c r="W31" s="43">
        <v>1</v>
      </c>
    </row>
    <row r="32" spans="1:23" x14ac:dyDescent="0.2">
      <c r="A32" s="12"/>
      <c r="B32" s="13"/>
      <c r="C32" s="14"/>
      <c r="D32" s="14"/>
      <c r="E32" s="46"/>
      <c r="F32" s="16"/>
      <c r="G32" s="17"/>
      <c r="H32" s="16"/>
      <c r="I32" s="18"/>
      <c r="J32" s="28">
        <f>SUM(J31:J31)</f>
        <v>1890</v>
      </c>
      <c r="K32" s="19"/>
      <c r="L32" s="19"/>
      <c r="M32" s="19"/>
      <c r="N32" s="19"/>
      <c r="O32" s="20"/>
      <c r="P32" s="20"/>
      <c r="Q32" s="21"/>
      <c r="R32" s="20"/>
      <c r="S32" s="20"/>
      <c r="T32" s="20"/>
      <c r="U32" s="22"/>
      <c r="V32" s="34">
        <f>SUM(V31:V31)</f>
        <v>0</v>
      </c>
      <c r="W32" s="21"/>
    </row>
    <row r="33" spans="1:23" x14ac:dyDescent="0.2">
      <c r="A33" s="12"/>
      <c r="B33" s="13"/>
      <c r="C33" s="14"/>
      <c r="D33" s="14"/>
      <c r="E33" s="46"/>
      <c r="F33" s="16"/>
      <c r="G33" s="17"/>
      <c r="H33" s="16"/>
      <c r="I33" s="18"/>
      <c r="J33" s="16"/>
      <c r="K33" s="19"/>
      <c r="L33" s="19"/>
      <c r="M33" s="19"/>
      <c r="N33" s="19"/>
      <c r="O33" s="20"/>
      <c r="P33" s="20"/>
      <c r="Q33" s="21"/>
      <c r="R33" s="20"/>
      <c r="S33" s="20"/>
      <c r="T33" s="20"/>
      <c r="U33" s="22"/>
      <c r="V33" s="23"/>
      <c r="W33" s="21"/>
    </row>
    <row r="34" spans="1:23" x14ac:dyDescent="0.2">
      <c r="A34" s="12"/>
      <c r="B34" s="13"/>
      <c r="C34" s="14"/>
      <c r="D34" s="14"/>
      <c r="E34" s="46"/>
      <c r="F34" s="16"/>
      <c r="G34" s="17"/>
      <c r="H34" s="16"/>
      <c r="I34" s="18"/>
      <c r="J34" s="16"/>
      <c r="K34" s="19"/>
      <c r="L34" s="19"/>
      <c r="M34" s="19"/>
      <c r="N34" s="19"/>
      <c r="O34" s="20"/>
      <c r="P34" s="20"/>
      <c r="Q34" s="21"/>
      <c r="R34" s="20"/>
      <c r="S34" s="20"/>
      <c r="T34" s="20"/>
      <c r="U34" s="22"/>
      <c r="V34" s="23"/>
      <c r="W34" s="21"/>
    </row>
    <row r="35" spans="1:23" x14ac:dyDescent="0.2">
      <c r="A35" s="12"/>
      <c r="B35" s="13"/>
      <c r="C35" s="14"/>
      <c r="D35" s="14"/>
      <c r="E35" s="46"/>
      <c r="F35" s="16"/>
      <c r="G35" s="17"/>
      <c r="H35" s="16"/>
      <c r="I35" s="18"/>
      <c r="J35" s="16"/>
      <c r="K35" s="19"/>
      <c r="L35" s="19"/>
      <c r="M35" s="19"/>
      <c r="N35" s="19"/>
      <c r="O35" s="20"/>
      <c r="P35" s="20"/>
      <c r="Q35" s="21"/>
      <c r="R35" s="20"/>
      <c r="S35" s="20"/>
      <c r="T35" s="20"/>
      <c r="U35" s="22"/>
      <c r="V35" s="23"/>
      <c r="W35" s="21"/>
    </row>
    <row r="36" spans="1:23" x14ac:dyDescent="0.2">
      <c r="A36" s="12"/>
      <c r="B36" s="13"/>
      <c r="C36" s="14"/>
      <c r="D36" s="14"/>
      <c r="E36" s="46"/>
      <c r="F36" s="16"/>
      <c r="G36" s="17"/>
      <c r="H36" s="16"/>
      <c r="I36" s="18"/>
      <c r="J36" s="16"/>
      <c r="K36" s="19"/>
      <c r="L36" s="19"/>
      <c r="M36" s="19"/>
      <c r="N36" s="19"/>
      <c r="O36" s="20"/>
      <c r="P36" s="20"/>
      <c r="Q36" s="21"/>
      <c r="R36" s="20"/>
      <c r="S36" s="20"/>
      <c r="T36" s="20"/>
      <c r="U36" s="22"/>
      <c r="V36" s="23"/>
      <c r="W36" s="21"/>
    </row>
    <row r="37" spans="1:23" x14ac:dyDescent="0.2">
      <c r="A37" s="12"/>
      <c r="B37" s="13"/>
      <c r="C37" s="14"/>
      <c r="D37" s="14"/>
      <c r="E37" s="15" t="s">
        <v>71</v>
      </c>
      <c r="F37" s="16"/>
      <c r="G37" s="17"/>
      <c r="H37" s="16"/>
      <c r="I37" s="18"/>
      <c r="J37" s="16"/>
      <c r="K37" s="19"/>
      <c r="L37" s="19"/>
      <c r="M37" s="19"/>
      <c r="N37" s="19"/>
      <c r="O37" s="20"/>
      <c r="P37" s="20"/>
      <c r="Q37" s="21"/>
      <c r="R37" s="20"/>
      <c r="S37" s="20"/>
      <c r="T37" s="20"/>
      <c r="U37" s="22"/>
      <c r="V37" s="23"/>
      <c r="W37" s="21"/>
    </row>
    <row r="38" spans="1:23" ht="33.75" x14ac:dyDescent="0.2">
      <c r="A38" s="12"/>
      <c r="B38" s="25" t="s">
        <v>1</v>
      </c>
      <c r="C38" s="26" t="s">
        <v>2</v>
      </c>
      <c r="D38" s="26" t="s">
        <v>3</v>
      </c>
      <c r="E38" s="27" t="s">
        <v>4</v>
      </c>
      <c r="F38" s="28" t="s">
        <v>5</v>
      </c>
      <c r="G38" s="29" t="s">
        <v>6</v>
      </c>
      <c r="H38" s="28" t="s">
        <v>7</v>
      </c>
      <c r="I38" s="30" t="s">
        <v>8</v>
      </c>
      <c r="J38" s="28" t="s">
        <v>9</v>
      </c>
      <c r="K38" s="19"/>
      <c r="L38" s="19"/>
      <c r="M38" s="19"/>
      <c r="N38" s="19"/>
      <c r="O38" s="31" t="s">
        <v>10</v>
      </c>
      <c r="P38" s="31" t="s">
        <v>11</v>
      </c>
      <c r="Q38" s="32" t="s">
        <v>12</v>
      </c>
      <c r="R38" s="31" t="s">
        <v>13</v>
      </c>
      <c r="S38" s="31" t="s">
        <v>14</v>
      </c>
      <c r="T38" s="31" t="s">
        <v>15</v>
      </c>
      <c r="U38" s="33" t="s">
        <v>16</v>
      </c>
      <c r="V38" s="34" t="s">
        <v>17</v>
      </c>
      <c r="W38" s="32" t="s">
        <v>18</v>
      </c>
    </row>
    <row r="39" spans="1:23" s="35" customFormat="1" ht="10.15" customHeight="1" x14ac:dyDescent="0.2">
      <c r="A39" s="12"/>
      <c r="B39" s="36" t="s">
        <v>19</v>
      </c>
      <c r="C39" s="37" t="s">
        <v>72</v>
      </c>
      <c r="D39" s="37" t="s">
        <v>73</v>
      </c>
      <c r="E39" s="38" t="s">
        <v>74</v>
      </c>
      <c r="F39" s="39">
        <f>262.65</f>
        <v>262.64999999999998</v>
      </c>
      <c r="G39" s="40">
        <v>0</v>
      </c>
      <c r="H39" s="39">
        <f t="shared" ref="H39:H45" si="0">ROUND(F39*((100-G39))/100,2)</f>
        <v>262.64999999999998</v>
      </c>
      <c r="I39" s="41">
        <v>1</v>
      </c>
      <c r="J39" s="39">
        <f t="shared" ref="J39:J45" si="1">ROUND(H39*I39/Q39,2)</f>
        <v>262.64999999999998</v>
      </c>
      <c r="K39" s="19" t="s">
        <v>23</v>
      </c>
      <c r="L39" s="19"/>
      <c r="M39" s="19"/>
      <c r="N39" s="19"/>
      <c r="O39" s="42" t="s">
        <v>75</v>
      </c>
      <c r="P39" s="42" t="s">
        <v>76</v>
      </c>
      <c r="Q39" s="43">
        <v>1</v>
      </c>
      <c r="R39" s="42"/>
      <c r="S39" s="42"/>
      <c r="T39" s="42"/>
      <c r="U39" s="44"/>
      <c r="V39" s="45">
        <v>0.2</v>
      </c>
      <c r="W39" s="43">
        <v>1</v>
      </c>
    </row>
    <row r="40" spans="1:23" s="35" customFormat="1" ht="10.15" customHeight="1" x14ac:dyDescent="0.2">
      <c r="A40" s="12"/>
      <c r="B40" s="36" t="s">
        <v>28</v>
      </c>
      <c r="C40" s="37" t="s">
        <v>77</v>
      </c>
      <c r="D40" s="37" t="s">
        <v>78</v>
      </c>
      <c r="E40" s="38" t="s">
        <v>79</v>
      </c>
      <c r="F40" s="39">
        <f>52.74</f>
        <v>52.74</v>
      </c>
      <c r="G40" s="40">
        <v>0</v>
      </c>
      <c r="H40" s="39">
        <f t="shared" si="0"/>
        <v>52.74</v>
      </c>
      <c r="I40" s="41">
        <v>1</v>
      </c>
      <c r="J40" s="39">
        <f t="shared" si="1"/>
        <v>52.74</v>
      </c>
      <c r="K40" s="19" t="s">
        <v>23</v>
      </c>
      <c r="L40" s="19"/>
      <c r="M40" s="19"/>
      <c r="N40" s="19"/>
      <c r="O40" s="42" t="s">
        <v>75</v>
      </c>
      <c r="P40" s="42" t="s">
        <v>76</v>
      </c>
      <c r="Q40" s="43">
        <v>1</v>
      </c>
      <c r="R40" s="42" t="s">
        <v>80</v>
      </c>
      <c r="S40" s="42" t="s">
        <v>27</v>
      </c>
      <c r="T40" s="42" t="s">
        <v>55</v>
      </c>
      <c r="U40" s="44"/>
      <c r="V40" s="45">
        <v>0.04</v>
      </c>
      <c r="W40" s="43">
        <v>1</v>
      </c>
    </row>
    <row r="41" spans="1:23" s="35" customFormat="1" ht="10.15" customHeight="1" x14ac:dyDescent="0.2">
      <c r="A41" s="1"/>
      <c r="B41" s="36" t="s">
        <v>35</v>
      </c>
      <c r="C41" s="37" t="s">
        <v>81</v>
      </c>
      <c r="D41" s="37" t="s">
        <v>82</v>
      </c>
      <c r="E41" s="38" t="s">
        <v>83</v>
      </c>
      <c r="F41" s="39">
        <f>66.33</f>
        <v>66.33</v>
      </c>
      <c r="G41" s="40">
        <v>0</v>
      </c>
      <c r="H41" s="39">
        <f t="shared" si="0"/>
        <v>66.33</v>
      </c>
      <c r="I41" s="41">
        <v>1</v>
      </c>
      <c r="J41" s="39">
        <f t="shared" si="1"/>
        <v>66.33</v>
      </c>
      <c r="K41" s="19" t="s">
        <v>23</v>
      </c>
      <c r="L41" s="19"/>
      <c r="M41" s="19"/>
      <c r="N41" s="19"/>
      <c r="O41" s="42" t="s">
        <v>75</v>
      </c>
      <c r="P41" s="42" t="s">
        <v>76</v>
      </c>
      <c r="Q41" s="43">
        <v>1</v>
      </c>
      <c r="R41" s="42" t="s">
        <v>84</v>
      </c>
      <c r="S41" s="42" t="s">
        <v>27</v>
      </c>
      <c r="T41" s="42" t="s">
        <v>55</v>
      </c>
      <c r="U41" s="44"/>
      <c r="V41" s="45">
        <v>0.04</v>
      </c>
      <c r="W41" s="43">
        <v>1</v>
      </c>
    </row>
    <row r="42" spans="1:23" s="35" customFormat="1" ht="10.15" customHeight="1" x14ac:dyDescent="0.2">
      <c r="A42" s="1"/>
      <c r="B42" s="36" t="s">
        <v>42</v>
      </c>
      <c r="C42" s="37" t="s">
        <v>85</v>
      </c>
      <c r="D42" s="37" t="s">
        <v>86</v>
      </c>
      <c r="E42" s="38" t="s">
        <v>87</v>
      </c>
      <c r="F42" s="39">
        <f>206.41</f>
        <v>206.41</v>
      </c>
      <c r="G42" s="40">
        <v>0</v>
      </c>
      <c r="H42" s="39">
        <f t="shared" si="0"/>
        <v>206.41</v>
      </c>
      <c r="I42" s="41">
        <v>1</v>
      </c>
      <c r="J42" s="39">
        <f t="shared" si="1"/>
        <v>206.41</v>
      </c>
      <c r="K42" s="19" t="s">
        <v>23</v>
      </c>
      <c r="L42" s="19"/>
      <c r="M42" s="19"/>
      <c r="N42" s="19"/>
      <c r="O42" s="42" t="s">
        <v>75</v>
      </c>
      <c r="P42" s="42" t="s">
        <v>76</v>
      </c>
      <c r="Q42" s="43">
        <v>1</v>
      </c>
      <c r="R42" s="42" t="s">
        <v>88</v>
      </c>
      <c r="S42" s="42" t="s">
        <v>27</v>
      </c>
      <c r="T42" s="42" t="s">
        <v>55</v>
      </c>
      <c r="U42" s="44"/>
      <c r="V42" s="45">
        <v>0.04</v>
      </c>
      <c r="W42" s="43">
        <v>1</v>
      </c>
    </row>
    <row r="43" spans="1:23" s="35" customFormat="1" ht="10.15" customHeight="1" x14ac:dyDescent="0.2">
      <c r="A43" s="1"/>
      <c r="B43" s="36" t="s">
        <v>89</v>
      </c>
      <c r="C43" s="37" t="s">
        <v>90</v>
      </c>
      <c r="D43" s="37" t="s">
        <v>91</v>
      </c>
      <c r="E43" s="38" t="s">
        <v>92</v>
      </c>
      <c r="F43" s="39">
        <f>206.41</f>
        <v>206.41</v>
      </c>
      <c r="G43" s="40">
        <v>0</v>
      </c>
      <c r="H43" s="39">
        <f t="shared" si="0"/>
        <v>206.41</v>
      </c>
      <c r="I43" s="41">
        <v>1</v>
      </c>
      <c r="J43" s="39">
        <f t="shared" si="1"/>
        <v>206.41</v>
      </c>
      <c r="K43" s="19" t="s">
        <v>23</v>
      </c>
      <c r="L43" s="19"/>
      <c r="M43" s="19"/>
      <c r="N43" s="19"/>
      <c r="O43" s="42" t="s">
        <v>75</v>
      </c>
      <c r="P43" s="42" t="s">
        <v>76</v>
      </c>
      <c r="Q43" s="43">
        <v>1</v>
      </c>
      <c r="R43" s="42" t="s">
        <v>93</v>
      </c>
      <c r="S43" s="42" t="s">
        <v>27</v>
      </c>
      <c r="T43" s="42" t="s">
        <v>55</v>
      </c>
      <c r="U43" s="44"/>
      <c r="V43" s="45">
        <v>0.04</v>
      </c>
      <c r="W43" s="43">
        <v>1</v>
      </c>
    </row>
    <row r="44" spans="1:23" s="35" customFormat="1" ht="10.15" customHeight="1" x14ac:dyDescent="0.2">
      <c r="A44" s="1"/>
      <c r="B44" s="36" t="s">
        <v>94</v>
      </c>
      <c r="C44" s="37" t="s">
        <v>95</v>
      </c>
      <c r="D44" s="37" t="s">
        <v>96</v>
      </c>
      <c r="E44" s="38" t="s">
        <v>97</v>
      </c>
      <c r="F44" s="39">
        <f>34.23</f>
        <v>34.229999999999997</v>
      </c>
      <c r="G44" s="40">
        <v>0</v>
      </c>
      <c r="H44" s="39">
        <f t="shared" si="0"/>
        <v>34.229999999999997</v>
      </c>
      <c r="I44" s="41">
        <v>1</v>
      </c>
      <c r="J44" s="39">
        <f t="shared" si="1"/>
        <v>34.229999999999997</v>
      </c>
      <c r="K44" s="19" t="s">
        <v>23</v>
      </c>
      <c r="L44" s="19"/>
      <c r="M44" s="19"/>
      <c r="N44" s="19"/>
      <c r="O44" s="42" t="s">
        <v>75</v>
      </c>
      <c r="P44" s="42" t="s">
        <v>76</v>
      </c>
      <c r="Q44" s="43">
        <v>1</v>
      </c>
      <c r="R44" s="42" t="s">
        <v>98</v>
      </c>
      <c r="S44" s="42" t="s">
        <v>27</v>
      </c>
      <c r="T44" s="42" t="s">
        <v>27</v>
      </c>
      <c r="U44" s="44"/>
      <c r="V44" s="45">
        <v>0.09</v>
      </c>
      <c r="W44" s="43">
        <v>1</v>
      </c>
    </row>
    <row r="45" spans="1:23" s="35" customFormat="1" ht="10.15" customHeight="1" x14ac:dyDescent="0.2">
      <c r="A45" s="1"/>
      <c r="B45" s="36" t="s">
        <v>99</v>
      </c>
      <c r="C45" s="37" t="s">
        <v>100</v>
      </c>
      <c r="D45" s="37" t="s">
        <v>101</v>
      </c>
      <c r="E45" s="38" t="s">
        <v>102</v>
      </c>
      <c r="F45" s="39">
        <f>24.77</f>
        <v>24.77</v>
      </c>
      <c r="G45" s="40">
        <v>0</v>
      </c>
      <c r="H45" s="39">
        <f t="shared" si="0"/>
        <v>24.77</v>
      </c>
      <c r="I45" s="41">
        <v>1</v>
      </c>
      <c r="J45" s="39">
        <f t="shared" si="1"/>
        <v>24.77</v>
      </c>
      <c r="K45" s="19" t="s">
        <v>23</v>
      </c>
      <c r="L45" s="19"/>
      <c r="M45" s="19"/>
      <c r="N45" s="19"/>
      <c r="O45" s="42" t="s">
        <v>75</v>
      </c>
      <c r="P45" s="42" t="s">
        <v>76</v>
      </c>
      <c r="Q45" s="43">
        <v>1</v>
      </c>
      <c r="R45" s="42" t="s">
        <v>103</v>
      </c>
      <c r="S45" s="42" t="s">
        <v>27</v>
      </c>
      <c r="T45" s="42" t="s">
        <v>27</v>
      </c>
      <c r="U45" s="44"/>
      <c r="V45" s="45">
        <v>0.09</v>
      </c>
      <c r="W45" s="43">
        <v>1</v>
      </c>
    </row>
    <row r="46" spans="1:23" x14ac:dyDescent="0.2">
      <c r="B46" s="13"/>
      <c r="C46" s="14"/>
      <c r="D46" s="14"/>
      <c r="E46" s="46"/>
      <c r="F46" s="16"/>
      <c r="G46" s="17"/>
      <c r="H46" s="16"/>
      <c r="I46" s="18"/>
      <c r="J46" s="28">
        <f>SUM(J39:J45)</f>
        <v>853.54</v>
      </c>
      <c r="K46" s="19"/>
      <c r="L46" s="19"/>
      <c r="M46" s="19"/>
      <c r="N46" s="19"/>
      <c r="O46" s="20"/>
      <c r="P46" s="20"/>
      <c r="Q46" s="21"/>
      <c r="R46" s="20"/>
      <c r="S46" s="20"/>
      <c r="T46" s="20"/>
      <c r="U46" s="22"/>
      <c r="V46" s="34">
        <f>SUM(V39:V45)</f>
        <v>0.53999999999999992</v>
      </c>
      <c r="W46" s="21"/>
    </row>
    <row r="47" spans="1:23" x14ac:dyDescent="0.2">
      <c r="B47" s="13"/>
      <c r="C47" s="14"/>
      <c r="D47" s="14"/>
      <c r="E47" s="46"/>
      <c r="F47" s="16"/>
      <c r="G47" s="17"/>
      <c r="H47" s="16"/>
      <c r="I47" s="18"/>
      <c r="J47" s="16"/>
      <c r="K47" s="19"/>
      <c r="L47" s="19"/>
      <c r="M47" s="19"/>
      <c r="N47" s="19"/>
      <c r="O47" s="20"/>
      <c r="P47" s="20"/>
      <c r="Q47" s="21"/>
      <c r="R47" s="20"/>
      <c r="S47" s="20"/>
      <c r="T47" s="20"/>
      <c r="U47" s="22"/>
      <c r="V47" s="23"/>
      <c r="W47" s="21"/>
    </row>
    <row r="48" spans="1:23" x14ac:dyDescent="0.2">
      <c r="B48" s="13"/>
      <c r="C48" s="14"/>
      <c r="D48" s="14"/>
      <c r="E48" s="46"/>
      <c r="F48" s="16"/>
      <c r="G48" s="17"/>
      <c r="H48" s="16"/>
      <c r="I48" s="18"/>
      <c r="J48" s="16"/>
      <c r="K48" s="19"/>
      <c r="L48" s="19"/>
      <c r="M48" s="19"/>
      <c r="N48" s="19"/>
      <c r="O48" s="20"/>
      <c r="P48" s="20"/>
      <c r="Q48" s="21"/>
      <c r="R48" s="20"/>
      <c r="S48" s="20"/>
      <c r="T48" s="20"/>
      <c r="U48" s="22"/>
      <c r="V48" s="23"/>
      <c r="W48" s="21"/>
    </row>
    <row r="49" spans="2:23" x14ac:dyDescent="0.2">
      <c r="B49" s="13"/>
      <c r="C49" s="14"/>
      <c r="D49" s="14"/>
      <c r="E49" s="46"/>
      <c r="F49" s="16"/>
      <c r="G49" s="17"/>
      <c r="H49" s="16"/>
      <c r="I49" s="18"/>
      <c r="J49" s="16"/>
      <c r="K49" s="19"/>
      <c r="L49" s="19"/>
      <c r="M49" s="19"/>
      <c r="N49" s="19"/>
      <c r="O49" s="20"/>
      <c r="P49" s="20"/>
      <c r="Q49" s="21"/>
      <c r="R49" s="20"/>
      <c r="S49" s="20"/>
      <c r="T49" s="20"/>
      <c r="U49" s="22"/>
      <c r="V49" s="23"/>
      <c r="W49" s="21"/>
    </row>
    <row r="50" spans="2:23" x14ac:dyDescent="0.2">
      <c r="B50" s="13"/>
      <c r="C50" s="14"/>
      <c r="D50" s="14"/>
      <c r="E50" s="46"/>
      <c r="F50" s="16"/>
      <c r="G50" s="17"/>
      <c r="H50" s="16"/>
      <c r="I50" s="18"/>
      <c r="J50" s="16"/>
      <c r="K50" s="19"/>
      <c r="L50" s="19"/>
      <c r="M50" s="19"/>
      <c r="N50" s="19"/>
      <c r="O50" s="20"/>
      <c r="P50" s="20"/>
      <c r="Q50" s="21"/>
      <c r="R50" s="20"/>
      <c r="S50" s="20"/>
      <c r="T50" s="20"/>
      <c r="U50" s="22"/>
      <c r="V50" s="23"/>
      <c r="W50" s="21"/>
    </row>
    <row r="51" spans="2:23" x14ac:dyDescent="0.2">
      <c r="B51" s="13"/>
      <c r="C51" s="14"/>
      <c r="D51" s="14"/>
      <c r="E51" s="46"/>
      <c r="F51" s="16"/>
      <c r="G51" s="17"/>
      <c r="H51" s="16"/>
      <c r="I51" s="18"/>
      <c r="J51" s="16"/>
      <c r="K51" s="19"/>
      <c r="L51" s="19"/>
      <c r="M51" s="19"/>
      <c r="N51" s="19"/>
      <c r="O51" s="20"/>
      <c r="P51" s="20"/>
      <c r="Q51" s="21"/>
      <c r="R51" s="20"/>
      <c r="S51" s="20"/>
      <c r="T51" s="20"/>
      <c r="U51" s="22"/>
      <c r="V51" s="23"/>
      <c r="W51" s="21"/>
    </row>
    <row r="52" spans="2:23" x14ac:dyDescent="0.2">
      <c r="B52" s="13"/>
      <c r="C52" s="14"/>
      <c r="D52" s="14"/>
      <c r="E52" s="46"/>
      <c r="F52" s="16"/>
      <c r="G52" s="17"/>
      <c r="H52" s="16"/>
      <c r="I52" s="18"/>
      <c r="J52" s="16"/>
      <c r="K52" s="19"/>
      <c r="L52" s="19"/>
      <c r="M52" s="19"/>
      <c r="N52" s="19"/>
      <c r="O52" s="20"/>
      <c r="P52" s="20"/>
      <c r="Q52" s="21"/>
      <c r="R52" s="20"/>
      <c r="S52" s="20"/>
      <c r="T52" s="20"/>
      <c r="U52" s="22"/>
      <c r="V52" s="23"/>
      <c r="W52" s="21"/>
    </row>
    <row r="53" spans="2:23" ht="22.5" x14ac:dyDescent="0.2">
      <c r="B53" s="13"/>
      <c r="C53" s="14"/>
      <c r="D53" s="14"/>
      <c r="E53" s="59" t="s">
        <v>104</v>
      </c>
      <c r="F53" s="60"/>
      <c r="G53" s="61"/>
      <c r="H53" s="60"/>
      <c r="I53" s="62"/>
      <c r="J53" s="60" t="s">
        <v>105</v>
      </c>
      <c r="K53" s="19"/>
      <c r="L53" s="19"/>
      <c r="M53" s="19"/>
      <c r="N53" s="19"/>
      <c r="O53" s="20"/>
      <c r="P53" s="20"/>
      <c r="Q53" s="21"/>
      <c r="R53" s="20"/>
      <c r="S53" s="20"/>
      <c r="T53" s="20"/>
      <c r="U53" s="22"/>
      <c r="V53" s="23"/>
      <c r="W53" s="21"/>
    </row>
    <row r="54" spans="2:23" x14ac:dyDescent="0.2">
      <c r="B54" s="13"/>
      <c r="C54" s="14"/>
      <c r="D54" s="14"/>
      <c r="E54" s="63" t="s">
        <v>0</v>
      </c>
      <c r="F54" s="16"/>
      <c r="G54" s="17"/>
      <c r="H54" s="16"/>
      <c r="I54" s="18"/>
      <c r="J54" s="16">
        <f>J8</f>
        <v>4279.6400000000003</v>
      </c>
      <c r="K54" s="19"/>
      <c r="L54" s="19"/>
      <c r="M54" s="19"/>
      <c r="N54" s="19"/>
      <c r="O54" s="20"/>
      <c r="P54" s="20"/>
      <c r="Q54" s="21"/>
      <c r="R54" s="20"/>
      <c r="S54" s="20"/>
      <c r="T54" s="20"/>
      <c r="U54" s="22"/>
      <c r="V54" s="23"/>
      <c r="W54" s="21"/>
    </row>
    <row r="55" spans="2:23" x14ac:dyDescent="0.2">
      <c r="B55" s="13"/>
      <c r="C55" s="14"/>
      <c r="D55" s="14"/>
      <c r="E55" s="63" t="s">
        <v>48</v>
      </c>
      <c r="F55" s="16"/>
      <c r="G55" s="17"/>
      <c r="H55" s="16"/>
      <c r="I55" s="18"/>
      <c r="J55" s="16">
        <f>J16</f>
        <v>1092.4000000000001</v>
      </c>
      <c r="K55" s="19"/>
      <c r="L55" s="19"/>
      <c r="M55" s="19"/>
      <c r="N55" s="19"/>
      <c r="O55" s="20"/>
      <c r="P55" s="20"/>
      <c r="Q55" s="21"/>
      <c r="R55" s="20"/>
      <c r="S55" s="20"/>
      <c r="T55" s="20"/>
      <c r="U55" s="22"/>
      <c r="V55" s="23"/>
      <c r="W55" s="21"/>
    </row>
    <row r="56" spans="2:23" x14ac:dyDescent="0.2">
      <c r="B56" s="13"/>
      <c r="C56" s="14"/>
      <c r="D56" s="14"/>
      <c r="E56" s="63" t="s">
        <v>56</v>
      </c>
      <c r="F56" s="16"/>
      <c r="G56" s="17"/>
      <c r="H56" s="16"/>
      <c r="I56" s="18"/>
      <c r="J56" s="16">
        <f>J24</f>
        <v>607.70000000000005</v>
      </c>
      <c r="K56" s="19"/>
      <c r="L56" s="19"/>
      <c r="M56" s="19"/>
      <c r="N56" s="19"/>
      <c r="O56" s="20"/>
      <c r="P56" s="20"/>
      <c r="Q56" s="21"/>
      <c r="R56" s="20"/>
      <c r="S56" s="20"/>
      <c r="T56" s="20"/>
      <c r="U56" s="22"/>
      <c r="V56" s="23"/>
      <c r="W56" s="21"/>
    </row>
    <row r="57" spans="2:23" x14ac:dyDescent="0.2">
      <c r="B57" s="13"/>
      <c r="C57" s="14"/>
      <c r="D57" s="14"/>
      <c r="E57" s="63" t="s">
        <v>64</v>
      </c>
      <c r="F57" s="16"/>
      <c r="G57" s="17"/>
      <c r="H57" s="16"/>
      <c r="I57" s="18"/>
      <c r="J57" s="16">
        <f>J32</f>
        <v>1890</v>
      </c>
      <c r="K57" s="19"/>
      <c r="L57" s="19"/>
      <c r="M57" s="19"/>
      <c r="N57" s="19"/>
      <c r="O57" s="20"/>
      <c r="P57" s="20"/>
      <c r="Q57" s="21"/>
      <c r="R57" s="20"/>
      <c r="S57" s="20"/>
      <c r="T57" s="20"/>
      <c r="U57" s="22"/>
      <c r="V57" s="23"/>
      <c r="W57" s="21"/>
    </row>
    <row r="58" spans="2:23" x14ac:dyDescent="0.2">
      <c r="B58" s="13"/>
      <c r="C58" s="14"/>
      <c r="D58" s="14"/>
      <c r="E58" s="63" t="s">
        <v>71</v>
      </c>
      <c r="F58" s="16"/>
      <c r="G58" s="17"/>
      <c r="H58" s="16"/>
      <c r="I58" s="18"/>
      <c r="J58" s="16">
        <f>J46</f>
        <v>853.54</v>
      </c>
      <c r="K58" s="19"/>
      <c r="L58" s="19"/>
      <c r="M58" s="19"/>
      <c r="N58" s="19"/>
      <c r="O58" s="20"/>
      <c r="P58" s="20"/>
      <c r="Q58" s="21"/>
      <c r="R58" s="20"/>
      <c r="S58" s="20"/>
      <c r="T58" s="20"/>
      <c r="U58" s="22"/>
      <c r="V58" s="23"/>
      <c r="W58" s="21"/>
    </row>
    <row r="59" spans="2:23" x14ac:dyDescent="0.2">
      <c r="B59" s="13"/>
      <c r="C59" s="14"/>
      <c r="D59" s="14"/>
      <c r="E59" s="64" t="s">
        <v>106</v>
      </c>
      <c r="F59" s="65"/>
      <c r="G59" s="66"/>
      <c r="H59" s="65"/>
      <c r="I59" s="67"/>
      <c r="J59" s="65">
        <f>SUM(I54:J58)</f>
        <v>8723.2800000000007</v>
      </c>
      <c r="K59" s="19"/>
      <c r="L59" s="19"/>
      <c r="M59" s="19"/>
      <c r="N59" s="19"/>
      <c r="O59" s="20"/>
      <c r="P59" s="20"/>
      <c r="Q59" s="21"/>
      <c r="R59" s="20"/>
      <c r="S59" s="20"/>
      <c r="T59" s="20"/>
      <c r="U59" s="22"/>
      <c r="V59" s="23"/>
      <c r="W59" s="21"/>
    </row>
    <row r="60" spans="2:23" x14ac:dyDescent="0.2">
      <c r="B60" s="13"/>
      <c r="C60" s="14"/>
      <c r="D60" s="14"/>
      <c r="E60" s="46"/>
      <c r="F60" s="16"/>
      <c r="G60" s="17"/>
      <c r="H60" s="16"/>
      <c r="I60" s="18"/>
      <c r="J60" s="16"/>
      <c r="K60" s="19"/>
      <c r="L60" s="19"/>
      <c r="M60" s="19"/>
      <c r="N60" s="19"/>
      <c r="O60" s="20"/>
      <c r="P60" s="20"/>
      <c r="Q60" s="21"/>
      <c r="R60" s="20"/>
      <c r="S60" s="20"/>
      <c r="T60" s="20"/>
      <c r="U60" s="22"/>
      <c r="V60" s="23"/>
      <c r="W60" s="21"/>
    </row>
    <row r="61" spans="2:23" x14ac:dyDescent="0.2">
      <c r="B61" s="13"/>
      <c r="C61" s="14"/>
      <c r="D61" s="14"/>
      <c r="E61" s="46"/>
      <c r="F61" s="16"/>
      <c r="G61" s="17"/>
      <c r="H61" s="16"/>
      <c r="I61" s="18"/>
      <c r="J61" s="16"/>
      <c r="K61" s="19"/>
      <c r="L61" s="19"/>
      <c r="M61" s="19"/>
      <c r="N61" s="19"/>
      <c r="O61" s="20"/>
      <c r="P61" s="20"/>
      <c r="Q61" s="21"/>
      <c r="R61" s="20"/>
      <c r="S61" s="20"/>
      <c r="T61" s="20"/>
      <c r="U61" s="22"/>
      <c r="V61" s="23"/>
      <c r="W61" s="21"/>
    </row>
    <row r="62" spans="2:23" x14ac:dyDescent="0.2">
      <c r="B62" s="13"/>
      <c r="C62" s="14"/>
      <c r="D62" s="14"/>
      <c r="E62" s="46"/>
      <c r="F62" s="16"/>
      <c r="G62" s="17"/>
      <c r="H62" s="16"/>
      <c r="I62" s="18"/>
      <c r="J62" s="16"/>
      <c r="K62" s="19"/>
      <c r="L62" s="19"/>
      <c r="M62" s="19"/>
      <c r="N62" s="19"/>
      <c r="O62" s="20"/>
      <c r="P62" s="20"/>
      <c r="Q62" s="21"/>
      <c r="R62" s="20"/>
      <c r="S62" s="20"/>
      <c r="T62" s="20"/>
      <c r="U62" s="22"/>
      <c r="V62" s="23"/>
      <c r="W62" s="21"/>
    </row>
    <row r="63" spans="2:23" x14ac:dyDescent="0.2">
      <c r="B63" s="13"/>
      <c r="C63" s="14"/>
      <c r="D63" s="14"/>
      <c r="E63" s="46"/>
      <c r="F63" s="16"/>
      <c r="G63" s="17"/>
      <c r="H63" s="16"/>
      <c r="I63" s="18"/>
      <c r="J63" s="16"/>
      <c r="K63" s="19"/>
      <c r="L63" s="19"/>
      <c r="M63" s="19"/>
      <c r="N63" s="19"/>
      <c r="O63" s="20"/>
      <c r="P63" s="20"/>
      <c r="Q63" s="21"/>
      <c r="R63" s="20"/>
      <c r="S63" s="20"/>
      <c r="T63" s="20"/>
      <c r="U63" s="22"/>
      <c r="V63" s="23"/>
      <c r="W63" s="21"/>
    </row>
    <row r="64" spans="2:23" x14ac:dyDescent="0.2">
      <c r="B64" s="13"/>
      <c r="C64" s="14"/>
      <c r="D64" s="14"/>
      <c r="E64" s="46"/>
      <c r="F64" s="16"/>
      <c r="G64" s="17"/>
      <c r="H64" s="16"/>
      <c r="I64" s="18"/>
      <c r="J64" s="16"/>
      <c r="K64" s="19"/>
      <c r="L64" s="19"/>
      <c r="M64" s="19"/>
      <c r="N64" s="19"/>
      <c r="O64" s="20"/>
      <c r="P64" s="20"/>
      <c r="Q64" s="21"/>
      <c r="R64" s="20"/>
      <c r="S64" s="20"/>
      <c r="T64" s="20"/>
      <c r="U64" s="22"/>
      <c r="V64" s="23"/>
      <c r="W64" s="21"/>
    </row>
    <row r="65" spans="2:23" x14ac:dyDescent="0.2">
      <c r="B65" s="13"/>
      <c r="C65" s="14"/>
      <c r="D65" s="14"/>
      <c r="E65" s="46"/>
      <c r="F65" s="16"/>
      <c r="G65" s="17"/>
      <c r="H65" s="16"/>
      <c r="I65" s="18"/>
      <c r="J65" s="16"/>
      <c r="K65" s="19"/>
      <c r="L65" s="19"/>
      <c r="M65" s="19"/>
      <c r="N65" s="19"/>
      <c r="O65" s="20"/>
      <c r="P65" s="20"/>
      <c r="Q65" s="21"/>
      <c r="R65" s="20"/>
      <c r="S65" s="20"/>
      <c r="T65" s="20"/>
      <c r="U65" s="22"/>
      <c r="V65" s="23"/>
      <c r="W65" s="21"/>
    </row>
    <row r="66" spans="2:23" x14ac:dyDescent="0.2">
      <c r="B66" s="13"/>
      <c r="C66" s="14"/>
      <c r="D66" s="14"/>
      <c r="E66" s="46"/>
      <c r="F66" s="16"/>
      <c r="G66" s="17"/>
      <c r="H66" s="16"/>
      <c r="I66" s="18"/>
      <c r="J66" s="16"/>
      <c r="K66" s="19"/>
      <c r="L66" s="19"/>
      <c r="M66" s="19"/>
      <c r="N66" s="19"/>
      <c r="O66" s="20"/>
      <c r="P66" s="20"/>
      <c r="Q66" s="21"/>
      <c r="R66" s="20"/>
      <c r="S66" s="20"/>
      <c r="T66" s="20"/>
      <c r="U66" s="22"/>
      <c r="V66" s="23"/>
      <c r="W66" s="21"/>
    </row>
    <row r="67" spans="2:23" x14ac:dyDescent="0.2">
      <c r="B67" s="13"/>
      <c r="C67" s="14"/>
      <c r="D67" s="14"/>
      <c r="E67" s="46"/>
      <c r="F67" s="16"/>
      <c r="G67" s="17"/>
      <c r="H67" s="16"/>
      <c r="I67" s="18"/>
      <c r="J67" s="16"/>
      <c r="K67" s="19"/>
      <c r="L67" s="19"/>
      <c r="M67" s="19"/>
      <c r="N67" s="19"/>
      <c r="O67" s="20"/>
      <c r="P67" s="20"/>
      <c r="Q67" s="21"/>
      <c r="R67" s="20"/>
      <c r="S67" s="20"/>
      <c r="T67" s="20"/>
      <c r="U67" s="22"/>
      <c r="V67" s="23"/>
      <c r="W67" s="21"/>
    </row>
    <row r="68" spans="2:23" x14ac:dyDescent="0.2">
      <c r="B68" s="13"/>
      <c r="C68" s="14"/>
      <c r="D68" s="14"/>
      <c r="E68" s="46"/>
      <c r="F68" s="16"/>
      <c r="G68" s="17"/>
      <c r="H68" s="16"/>
      <c r="I68" s="18"/>
      <c r="J68" s="16"/>
      <c r="K68" s="19"/>
      <c r="L68" s="19"/>
      <c r="M68" s="19"/>
    </row>
    <row r="69" spans="2:23" x14ac:dyDescent="0.2">
      <c r="B69" s="13"/>
      <c r="C69" s="14"/>
      <c r="D69" s="14"/>
      <c r="E69" s="46"/>
      <c r="F69" s="16"/>
      <c r="G69" s="17"/>
      <c r="H69" s="16"/>
      <c r="I69" s="18"/>
      <c r="J69" s="16"/>
      <c r="K69" s="19"/>
      <c r="L69" s="19"/>
      <c r="M69" s="19"/>
    </row>
  </sheetData>
  <pageMargins left="0.7" right="0.7" top="0.75" bottom="0.75" header="0.3" footer="0.3"/>
  <pageSetup paperSize="9" scale="88" fitToHeight="0" orientation="portrait" r:id="rId1"/>
  <headerFooter>
    <oddFooter xml:space="preserve">&amp;LUnrestricted </oddFooter>
    <evenFooter xml:space="preserve">&amp;LUnrestricted </evenFooter>
    <firstFooter xml:space="preserve">&amp;LUnrestricted 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C_Unrestricted</cp:keywords>
  <cp:lastModifiedBy/>
  <dcterms:created xsi:type="dcterms:W3CDTF">2018-12-04T15:27:08Z</dcterms:created>
  <dcterms:modified xsi:type="dcterms:W3CDTF">2018-12-18T13:13:42Z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63051151</vt:i4>
  </property>
  <property fmtid="{D5CDD505-2E9C-101B-9397-08002B2CF9AE}" pid="3" name="_NewReviewCycle">
    <vt:lpwstr/>
  </property>
  <property fmtid="{D5CDD505-2E9C-101B-9397-08002B2CF9AE}" pid="4" name="_ReviewingToolsShownOnce">
    <vt:lpwstr/>
  </property>
  <property fmtid="{D5CDD505-2E9C-101B-9397-08002B2CF9AE}" pid="5" name="Document Confidentiality">
    <vt:lpwstr>Unrestricted</vt:lpwstr>
  </property>
  <property fmtid="{D5CDD505-2E9C-101B-9397-08002B2CF9AE}" pid="6" name="sodocoClasLang">
    <vt:lpwstr>Unrestricted</vt:lpwstr>
  </property>
  <property fmtid="{D5CDD505-2E9C-101B-9397-08002B2CF9AE}" pid="7" name="sodocoClasLangId">
    <vt:i4>0</vt:i4>
  </property>
  <property fmtid="{D5CDD505-2E9C-101B-9397-08002B2CF9AE}" pid="8" name="sodocoClasId">
    <vt:i4>0</vt:i4>
  </property>
</Properties>
</file>